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 firstSheet="3" activeTab="8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state="hidden" r:id="rId7"/>
    <sheet name="List2" sheetId="13" state="hidden" r:id="rId8"/>
    <sheet name="Programska klasifikacija." sheetId="15" r:id="rId9"/>
  </sheets>
  <definedNames>
    <definedName name="_xlnm._FilterDatabase" localSheetId="7" hidden="1">List2!$D$1:$D$195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1" l="1"/>
  <c r="G8" i="11"/>
  <c r="G6" i="11"/>
  <c r="E7" i="11"/>
  <c r="H7" i="11" s="1"/>
  <c r="E8" i="11"/>
  <c r="H8" i="11" s="1"/>
  <c r="E6" i="11"/>
  <c r="H6" i="11" s="1"/>
  <c r="D7" i="8"/>
  <c r="D8" i="8"/>
  <c r="D10" i="8"/>
  <c r="D11" i="8"/>
  <c r="D12" i="8"/>
  <c r="D14" i="8"/>
  <c r="D16" i="8"/>
  <c r="D20" i="8"/>
  <c r="D21" i="8"/>
  <c r="D27" i="8"/>
  <c r="D29" i="8"/>
  <c r="D30" i="8"/>
  <c r="D6" i="8"/>
  <c r="K47" i="3"/>
  <c r="H72" i="3"/>
  <c r="K72" i="3" s="1"/>
  <c r="K73" i="3"/>
  <c r="K74" i="3"/>
  <c r="K75" i="3"/>
  <c r="K76" i="3"/>
  <c r="K77" i="3"/>
  <c r="K78" i="3"/>
  <c r="J10" i="3"/>
  <c r="K10" i="3"/>
  <c r="J16" i="1"/>
  <c r="G16" i="1"/>
  <c r="I10" i="3"/>
  <c r="K12" i="3"/>
  <c r="K13" i="3"/>
  <c r="K14" i="3"/>
  <c r="K15" i="3"/>
  <c r="K22" i="3"/>
  <c r="K23" i="3"/>
  <c r="K24" i="3"/>
  <c r="K25" i="3"/>
  <c r="K26" i="3"/>
  <c r="K27" i="3"/>
  <c r="K28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10" i="3"/>
  <c r="F10" i="3"/>
  <c r="G11" i="3"/>
  <c r="G10" i="3"/>
  <c r="G22" i="3"/>
  <c r="G23" i="3"/>
  <c r="G19" i="3"/>
  <c r="G20" i="3"/>
  <c r="G16" i="3"/>
  <c r="G17" i="3"/>
  <c r="G13" i="3"/>
  <c r="G12" i="3" s="1"/>
  <c r="C11" i="8"/>
  <c r="C10" i="8" s="1"/>
  <c r="G25" i="3" l="1"/>
  <c r="G26" i="3"/>
  <c r="L10" i="1"/>
  <c r="K13" i="1" l="1"/>
  <c r="K14" i="1"/>
  <c r="F7" i="8"/>
  <c r="F8" i="8"/>
  <c r="F11" i="8"/>
  <c r="F12" i="8"/>
  <c r="I12" i="8" s="1"/>
  <c r="F14" i="8"/>
  <c r="F15" i="8"/>
  <c r="F16" i="8"/>
  <c r="F17" i="8"/>
  <c r="E14" i="8"/>
  <c r="F12" i="15"/>
  <c r="F13" i="15"/>
  <c r="F14" i="15"/>
  <c r="F15" i="15"/>
  <c r="F16" i="15"/>
  <c r="F17" i="15"/>
  <c r="F18" i="15"/>
  <c r="F20" i="15"/>
  <c r="F26" i="15"/>
  <c r="F27" i="15"/>
  <c r="F28" i="15"/>
  <c r="F29" i="15"/>
  <c r="F30" i="15"/>
  <c r="F31" i="15"/>
  <c r="F33" i="15"/>
  <c r="F34" i="15"/>
  <c r="F35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3" i="15"/>
  <c r="F54" i="15"/>
  <c r="F55" i="15"/>
  <c r="F56" i="15"/>
  <c r="F57" i="15"/>
  <c r="F58" i="15"/>
  <c r="F59" i="15"/>
  <c r="F60" i="15"/>
  <c r="F61" i="15"/>
  <c r="F62" i="15"/>
  <c r="F64" i="15"/>
  <c r="F65" i="15"/>
  <c r="F66" i="15"/>
  <c r="F67" i="15"/>
  <c r="F68" i="15"/>
  <c r="F70" i="15"/>
  <c r="F71" i="15"/>
  <c r="F72" i="15"/>
  <c r="F73" i="15"/>
  <c r="F74" i="15"/>
  <c r="F75" i="15"/>
  <c r="F76" i="15"/>
  <c r="F77" i="15"/>
  <c r="F78" i="15"/>
  <c r="F81" i="15"/>
  <c r="F82" i="15"/>
  <c r="F83" i="15"/>
  <c r="F84" i="15"/>
  <c r="F85" i="15"/>
  <c r="F86" i="15"/>
  <c r="F87" i="15"/>
  <c r="F88" i="15"/>
  <c r="F89" i="15"/>
  <c r="F93" i="15"/>
  <c r="F94" i="15"/>
  <c r="F95" i="15"/>
  <c r="F96" i="15"/>
  <c r="F97" i="15"/>
  <c r="F98" i="15"/>
  <c r="F99" i="15"/>
  <c r="F101" i="15"/>
  <c r="F102" i="15"/>
  <c r="F103" i="15"/>
  <c r="F104" i="15"/>
  <c r="F105" i="15"/>
  <c r="F107" i="15"/>
  <c r="F108" i="15"/>
  <c r="F109" i="15"/>
  <c r="F110" i="15"/>
  <c r="F111" i="15"/>
  <c r="F112" i="15"/>
  <c r="F113" i="15"/>
  <c r="F114" i="15"/>
  <c r="F115" i="15"/>
  <c r="F116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2" i="15"/>
  <c r="F133" i="15"/>
  <c r="F135" i="15"/>
  <c r="F136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5" i="15"/>
  <c r="F156" i="15"/>
  <c r="F157" i="15"/>
  <c r="F158" i="15"/>
  <c r="F159" i="15"/>
  <c r="F160" i="15"/>
  <c r="F161" i="15"/>
  <c r="H12" i="15"/>
  <c r="H13" i="15"/>
  <c r="H14" i="15"/>
  <c r="H15" i="15"/>
  <c r="H16" i="15"/>
  <c r="H17" i="15"/>
  <c r="H20" i="15"/>
  <c r="H26" i="15"/>
  <c r="H27" i="15"/>
  <c r="H28" i="15"/>
  <c r="H29" i="15"/>
  <c r="H30" i="15"/>
  <c r="H31" i="15"/>
  <c r="H33" i="15"/>
  <c r="H34" i="15"/>
  <c r="H35" i="15"/>
  <c r="H37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3" i="15"/>
  <c r="H55" i="15"/>
  <c r="H56" i="15"/>
  <c r="H57" i="15"/>
  <c r="H58" i="15"/>
  <c r="H59" i="15"/>
  <c r="H60" i="15"/>
  <c r="H61" i="15"/>
  <c r="H62" i="15"/>
  <c r="H64" i="15"/>
  <c r="H65" i="15"/>
  <c r="H66" i="15"/>
  <c r="H67" i="15"/>
  <c r="H68" i="15"/>
  <c r="H70" i="15"/>
  <c r="H71" i="15"/>
  <c r="H72" i="15"/>
  <c r="H73" i="15"/>
  <c r="H74" i="15"/>
  <c r="H75" i="15"/>
  <c r="H76" i="15"/>
  <c r="H78" i="15"/>
  <c r="H81" i="15"/>
  <c r="H82" i="15"/>
  <c r="H83" i="15"/>
  <c r="H84" i="15"/>
  <c r="H85" i="15"/>
  <c r="H93" i="15"/>
  <c r="H94" i="15"/>
  <c r="H95" i="15"/>
  <c r="H96" i="15"/>
  <c r="H98" i="15"/>
  <c r="H101" i="15"/>
  <c r="H102" i="15"/>
  <c r="H103" i="15"/>
  <c r="H104" i="15"/>
  <c r="H105" i="15"/>
  <c r="H107" i="15"/>
  <c r="H108" i="15"/>
  <c r="H109" i="15"/>
  <c r="H110" i="15"/>
  <c r="H111" i="15"/>
  <c r="H112" i="15"/>
  <c r="H113" i="15"/>
  <c r="H114" i="15"/>
  <c r="H115" i="15"/>
  <c r="H116" i="15"/>
  <c r="H122" i="15"/>
  <c r="H123" i="15"/>
  <c r="H125" i="15"/>
  <c r="H126" i="15"/>
  <c r="H127" i="15"/>
  <c r="H128" i="15"/>
  <c r="H135" i="15"/>
  <c r="H136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H152" i="15"/>
  <c r="H153" i="15"/>
  <c r="H155" i="15"/>
  <c r="H156" i="15"/>
  <c r="H157" i="15"/>
  <c r="H158" i="15"/>
  <c r="H159" i="15"/>
  <c r="H160" i="15"/>
  <c r="H161" i="15"/>
  <c r="I7" i="8"/>
  <c r="I8" i="8"/>
  <c r="I11" i="8"/>
  <c r="I14" i="8"/>
  <c r="I15" i="8"/>
  <c r="I16" i="8"/>
  <c r="I17" i="8"/>
  <c r="I20" i="8"/>
  <c r="I21" i="8"/>
  <c r="H7" i="8"/>
  <c r="H8" i="8"/>
  <c r="H11" i="8"/>
  <c r="H12" i="8"/>
  <c r="H16" i="8"/>
  <c r="H20" i="8"/>
  <c r="H21" i="8"/>
  <c r="H29" i="8"/>
  <c r="H30" i="8"/>
  <c r="J33" i="3"/>
  <c r="J34" i="3"/>
  <c r="J35" i="3"/>
  <c r="J36" i="3"/>
  <c r="J39" i="3"/>
  <c r="J40" i="3"/>
  <c r="J42" i="3"/>
  <c r="J43" i="3"/>
  <c r="J45" i="3"/>
  <c r="J48" i="3"/>
  <c r="J49" i="3"/>
  <c r="J50" i="3"/>
  <c r="J51" i="3"/>
  <c r="J52" i="3"/>
  <c r="J53" i="3"/>
  <c r="J55" i="3"/>
  <c r="J56" i="3"/>
  <c r="J57" i="3"/>
  <c r="J59" i="3"/>
  <c r="J60" i="3"/>
  <c r="J61" i="3"/>
  <c r="J64" i="3"/>
  <c r="J65" i="3"/>
  <c r="J66" i="3"/>
  <c r="J67" i="3"/>
  <c r="J68" i="3"/>
  <c r="J69" i="3"/>
  <c r="J70" i="3"/>
  <c r="J7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3" i="1" l="1"/>
  <c r="J10" i="1"/>
  <c r="I10" i="1"/>
  <c r="I13" i="1"/>
  <c r="H10" i="1"/>
  <c r="H13" i="1"/>
  <c r="G13" i="1"/>
  <c r="G10" i="1"/>
  <c r="H35" i="3" l="1"/>
  <c r="K35" i="3" s="1"/>
  <c r="H36" i="3"/>
  <c r="K36" i="3" s="1"/>
  <c r="H38" i="3"/>
  <c r="K38" i="3" s="1"/>
  <c r="H40" i="3"/>
  <c r="K40" i="3" s="1"/>
  <c r="H41" i="3"/>
  <c r="H44" i="3"/>
  <c r="H45" i="3"/>
  <c r="K45" i="3" s="1"/>
  <c r="H46" i="3"/>
  <c r="H47" i="3"/>
  <c r="H49" i="3"/>
  <c r="K49" i="3" s="1"/>
  <c r="H50" i="3"/>
  <c r="K50" i="3" s="1"/>
  <c r="H51" i="3"/>
  <c r="K51" i="3" s="1"/>
  <c r="H53" i="3"/>
  <c r="K53" i="3" s="1"/>
  <c r="H54" i="3"/>
  <c r="K54" i="3" s="1"/>
  <c r="H55" i="3"/>
  <c r="K55" i="3" s="1"/>
  <c r="H56" i="3"/>
  <c r="K56" i="3" s="1"/>
  <c r="H57" i="3"/>
  <c r="K57" i="3" s="1"/>
  <c r="H58" i="3"/>
  <c r="H59" i="3"/>
  <c r="K59" i="3" s="1"/>
  <c r="H60" i="3"/>
  <c r="K60" i="3" s="1"/>
  <c r="H61" i="3"/>
  <c r="K61" i="3" s="1"/>
  <c r="H63" i="3"/>
  <c r="K63" i="3" s="1"/>
  <c r="H65" i="3"/>
  <c r="K65" i="3" s="1"/>
  <c r="H66" i="3"/>
  <c r="K66" i="3" s="1"/>
  <c r="H67" i="3"/>
  <c r="K67" i="3" s="1"/>
  <c r="H68" i="3"/>
  <c r="K68" i="3" s="1"/>
  <c r="H71" i="3"/>
  <c r="K71" i="3" s="1"/>
  <c r="H75" i="3"/>
  <c r="H78" i="3"/>
  <c r="G52" i="3"/>
  <c r="H52" i="3" s="1"/>
  <c r="K52" i="3" s="1"/>
  <c r="G43" i="3"/>
  <c r="H43" i="3" s="1"/>
  <c r="K43" i="3" s="1"/>
  <c r="G77" i="3"/>
  <c r="H77" i="3" s="1"/>
  <c r="I32" i="3"/>
  <c r="F32" i="3"/>
  <c r="G74" i="3"/>
  <c r="G73" i="3" s="1"/>
  <c r="G70" i="3"/>
  <c r="H70" i="3" s="1"/>
  <c r="K70" i="3" s="1"/>
  <c r="G64" i="3"/>
  <c r="H64" i="3" s="1"/>
  <c r="K64" i="3" s="1"/>
  <c r="G62" i="3"/>
  <c r="H62" i="3" s="1"/>
  <c r="K62" i="3" s="1"/>
  <c r="G48" i="3"/>
  <c r="G42" i="3" s="1"/>
  <c r="G39" i="3"/>
  <c r="H39" i="3" s="1"/>
  <c r="K39" i="3" s="1"/>
  <c r="G37" i="3"/>
  <c r="H37" i="3" s="1"/>
  <c r="K37" i="3" s="1"/>
  <c r="J32" i="3" l="1"/>
  <c r="K32" i="3"/>
  <c r="H42" i="3"/>
  <c r="K42" i="3" s="1"/>
  <c r="H73" i="3"/>
  <c r="G69" i="3"/>
  <c r="H69" i="3" s="1"/>
  <c r="K69" i="3" s="1"/>
  <c r="G34" i="3"/>
  <c r="H34" i="3" s="1"/>
  <c r="K34" i="3" s="1"/>
  <c r="G76" i="3"/>
  <c r="H76" i="3" s="1"/>
  <c r="H74" i="3"/>
  <c r="H48" i="3"/>
  <c r="K48" i="3" s="1"/>
  <c r="G72" i="3" l="1"/>
  <c r="G33" i="3"/>
  <c r="F20" i="8"/>
  <c r="E20" i="8"/>
  <c r="E24" i="8"/>
  <c r="E23" i="8" s="1"/>
  <c r="G137" i="15"/>
  <c r="H137" i="15" s="1"/>
  <c r="E137" i="15"/>
  <c r="F137" i="15" s="1"/>
  <c r="G134" i="15"/>
  <c r="H134" i="15" s="1"/>
  <c r="E134" i="15"/>
  <c r="F134" i="15" s="1"/>
  <c r="G133" i="15"/>
  <c r="G124" i="15"/>
  <c r="H124" i="15" s="1"/>
  <c r="G121" i="15"/>
  <c r="E90" i="15"/>
  <c r="F90" i="15" s="1"/>
  <c r="G52" i="15"/>
  <c r="E52" i="15"/>
  <c r="G36" i="15"/>
  <c r="E36" i="15"/>
  <c r="F36" i="15" s="1"/>
  <c r="G19" i="15"/>
  <c r="E19" i="15"/>
  <c r="F19" i="15" s="1"/>
  <c r="G11" i="15"/>
  <c r="E11" i="15"/>
  <c r="F42" i="13"/>
  <c r="F44" i="13"/>
  <c r="F45" i="13"/>
  <c r="F53" i="13"/>
  <c r="F61" i="13"/>
  <c r="F100" i="13"/>
  <c r="F101" i="13"/>
  <c r="F142" i="13"/>
  <c r="F149" i="13"/>
  <c r="F150" i="13"/>
  <c r="F165" i="13"/>
  <c r="F166" i="13"/>
  <c r="F167" i="13"/>
  <c r="F168" i="13"/>
  <c r="F169" i="13"/>
  <c r="F170" i="13"/>
  <c r="F171" i="13"/>
  <c r="M191" i="13"/>
  <c r="N191" i="13"/>
  <c r="P10" i="13"/>
  <c r="E18" i="13"/>
  <c r="F18" i="13" s="1"/>
  <c r="G13" i="13"/>
  <c r="G12" i="13" s="1"/>
  <c r="G11" i="13" s="1"/>
  <c r="H13" i="13"/>
  <c r="H12" i="13" s="1"/>
  <c r="H11" i="13" s="1"/>
  <c r="G139" i="13"/>
  <c r="H139" i="13"/>
  <c r="H136" i="13" s="1"/>
  <c r="G136" i="13"/>
  <c r="G54" i="13"/>
  <c r="H54" i="13"/>
  <c r="G38" i="13"/>
  <c r="H38" i="13"/>
  <c r="E63" i="13"/>
  <c r="F63" i="13" s="1"/>
  <c r="O185" i="13"/>
  <c r="O187" i="13" s="1"/>
  <c r="N181" i="13"/>
  <c r="G92" i="13"/>
  <c r="H92" i="13"/>
  <c r="N177" i="13"/>
  <c r="I54" i="13"/>
  <c r="E151" i="13"/>
  <c r="F151" i="13" s="1"/>
  <c r="E9" i="13"/>
  <c r="F9" i="13" s="1"/>
  <c r="E10" i="13"/>
  <c r="F10" i="13" s="1"/>
  <c r="E14" i="13"/>
  <c r="F14" i="13" s="1"/>
  <c r="E15" i="13"/>
  <c r="F15" i="13" s="1"/>
  <c r="E16" i="13"/>
  <c r="F16" i="13" s="1"/>
  <c r="E17" i="13"/>
  <c r="F17" i="13" s="1"/>
  <c r="E19" i="13"/>
  <c r="F19" i="13" s="1"/>
  <c r="E20" i="13"/>
  <c r="F20" i="13" s="1"/>
  <c r="E22" i="13"/>
  <c r="F22" i="13" s="1"/>
  <c r="E23" i="13"/>
  <c r="F23" i="13" s="1"/>
  <c r="E24" i="13"/>
  <c r="F24" i="13" s="1"/>
  <c r="E28" i="13"/>
  <c r="F28" i="13" s="1"/>
  <c r="E29" i="13"/>
  <c r="F29" i="13" s="1"/>
  <c r="E30" i="13"/>
  <c r="F30" i="13" s="1"/>
  <c r="E31" i="13"/>
  <c r="F31" i="13" s="1"/>
  <c r="E32" i="13"/>
  <c r="F32" i="13" s="1"/>
  <c r="E33" i="13"/>
  <c r="F33" i="13" s="1"/>
  <c r="E34" i="13"/>
  <c r="F34" i="13" s="1"/>
  <c r="E35" i="13"/>
  <c r="F35" i="13" s="1"/>
  <c r="E36" i="13"/>
  <c r="F36" i="13" s="1"/>
  <c r="E37" i="13"/>
  <c r="F37" i="13" s="1"/>
  <c r="E39" i="13"/>
  <c r="F39" i="13" s="1"/>
  <c r="E40" i="13"/>
  <c r="F40" i="13" s="1"/>
  <c r="E41" i="13"/>
  <c r="F41" i="13" s="1"/>
  <c r="E43" i="13"/>
  <c r="F43" i="13" s="1"/>
  <c r="E46" i="13"/>
  <c r="F46" i="13" s="1"/>
  <c r="E47" i="13"/>
  <c r="F47" i="13" s="1"/>
  <c r="E48" i="13"/>
  <c r="F48" i="13" s="1"/>
  <c r="E49" i="13"/>
  <c r="F49" i="13" s="1"/>
  <c r="E50" i="13"/>
  <c r="F50" i="13" s="1"/>
  <c r="E51" i="13"/>
  <c r="F51" i="13" s="1"/>
  <c r="E52" i="13"/>
  <c r="F52" i="13" s="1"/>
  <c r="E55" i="13"/>
  <c r="F55" i="13" s="1"/>
  <c r="E56" i="13"/>
  <c r="F56" i="13" s="1"/>
  <c r="E57" i="13"/>
  <c r="F57" i="13" s="1"/>
  <c r="E58" i="13"/>
  <c r="F58" i="13" s="1"/>
  <c r="E59" i="13"/>
  <c r="F59" i="13" s="1"/>
  <c r="E60" i="13"/>
  <c r="F60" i="13" s="1"/>
  <c r="E62" i="13"/>
  <c r="F62" i="13" s="1"/>
  <c r="E64" i="13"/>
  <c r="F64" i="13" s="1"/>
  <c r="E65" i="13"/>
  <c r="F65" i="13" s="1"/>
  <c r="E67" i="13"/>
  <c r="F67" i="13" s="1"/>
  <c r="E68" i="13"/>
  <c r="F68" i="13" s="1"/>
  <c r="E69" i="13"/>
  <c r="F69" i="13" s="1"/>
  <c r="E70" i="13"/>
  <c r="F70" i="13" s="1"/>
  <c r="E71" i="13"/>
  <c r="F71" i="13" s="1"/>
  <c r="E74" i="13"/>
  <c r="F74" i="13" s="1"/>
  <c r="E76" i="13"/>
  <c r="F76" i="13" s="1"/>
  <c r="E77" i="13"/>
  <c r="F77" i="13" s="1"/>
  <c r="E78" i="13"/>
  <c r="F78" i="13" s="1"/>
  <c r="E79" i="13"/>
  <c r="F79" i="13" s="1"/>
  <c r="E81" i="13"/>
  <c r="F81" i="13" s="1"/>
  <c r="E82" i="13"/>
  <c r="F82" i="13" s="1"/>
  <c r="E83" i="13"/>
  <c r="F83" i="13" s="1"/>
  <c r="E84" i="13"/>
  <c r="F84" i="13" s="1"/>
  <c r="E85" i="13"/>
  <c r="F85" i="13" s="1"/>
  <c r="E86" i="13"/>
  <c r="F86" i="13" s="1"/>
  <c r="E87" i="13"/>
  <c r="F87" i="13" s="1"/>
  <c r="E88" i="13"/>
  <c r="F88" i="13" s="1"/>
  <c r="E89" i="13"/>
  <c r="F89" i="13" s="1"/>
  <c r="E90" i="13"/>
  <c r="F90" i="13" s="1"/>
  <c r="E91" i="13"/>
  <c r="F91" i="13" s="1"/>
  <c r="E93" i="13"/>
  <c r="F93" i="13" s="1"/>
  <c r="E94" i="13"/>
  <c r="F94" i="13" s="1"/>
  <c r="E98" i="13"/>
  <c r="F98" i="13" s="1"/>
  <c r="E99" i="13"/>
  <c r="F99" i="13" s="1"/>
  <c r="E102" i="13"/>
  <c r="F102" i="13" s="1"/>
  <c r="E103" i="13"/>
  <c r="F103" i="13" s="1"/>
  <c r="E104" i="13"/>
  <c r="F104" i="13" s="1"/>
  <c r="E105" i="13"/>
  <c r="F105" i="13" s="1"/>
  <c r="E106" i="13"/>
  <c r="F106" i="13" s="1"/>
  <c r="E107" i="13"/>
  <c r="F107" i="13" s="1"/>
  <c r="E108" i="13"/>
  <c r="F108" i="13" s="1"/>
  <c r="E109" i="13"/>
  <c r="F109" i="13" s="1"/>
  <c r="E110" i="13"/>
  <c r="F110" i="13" s="1"/>
  <c r="E111" i="13"/>
  <c r="F111" i="13" s="1"/>
  <c r="E112" i="13"/>
  <c r="F112" i="13" s="1"/>
  <c r="E113" i="13"/>
  <c r="F113" i="13" s="1"/>
  <c r="E114" i="13"/>
  <c r="F114" i="13" s="1"/>
  <c r="E115" i="13"/>
  <c r="F115" i="13" s="1"/>
  <c r="E116" i="13"/>
  <c r="F116" i="13" s="1"/>
  <c r="E117" i="13"/>
  <c r="F117" i="13" s="1"/>
  <c r="E118" i="13"/>
  <c r="F118" i="13" s="1"/>
  <c r="E119" i="13"/>
  <c r="F119" i="13" s="1"/>
  <c r="E120" i="13"/>
  <c r="F120" i="13" s="1"/>
  <c r="E121" i="13"/>
  <c r="F121" i="13" s="1"/>
  <c r="E122" i="13"/>
  <c r="F122" i="13" s="1"/>
  <c r="E123" i="13"/>
  <c r="F123" i="13" s="1"/>
  <c r="E124" i="13"/>
  <c r="F124" i="13" s="1"/>
  <c r="E125" i="13"/>
  <c r="F125" i="13" s="1"/>
  <c r="E126" i="13"/>
  <c r="F126" i="13" s="1"/>
  <c r="E127" i="13"/>
  <c r="F127" i="13" s="1"/>
  <c r="E128" i="13"/>
  <c r="F128" i="13" s="1"/>
  <c r="E129" i="13"/>
  <c r="F129" i="13" s="1"/>
  <c r="E130" i="13"/>
  <c r="F130" i="13" s="1"/>
  <c r="E132" i="13"/>
  <c r="F132" i="13" s="1"/>
  <c r="E133" i="13"/>
  <c r="F133" i="13" s="1"/>
  <c r="E137" i="13"/>
  <c r="F137" i="13" s="1"/>
  <c r="E138" i="13"/>
  <c r="F138" i="13" s="1"/>
  <c r="E140" i="13"/>
  <c r="F140" i="13" s="1"/>
  <c r="E141" i="13"/>
  <c r="F141" i="13" s="1"/>
  <c r="E143" i="13"/>
  <c r="F143" i="13" s="1"/>
  <c r="E144" i="13"/>
  <c r="F144" i="13" s="1"/>
  <c r="E145" i="13"/>
  <c r="F145" i="13" s="1"/>
  <c r="E146" i="13"/>
  <c r="F146" i="13" s="1"/>
  <c r="E147" i="13"/>
  <c r="F147" i="13" s="1"/>
  <c r="E148" i="13"/>
  <c r="F148" i="13" s="1"/>
  <c r="E152" i="13"/>
  <c r="F152" i="13" s="1"/>
  <c r="E153" i="13"/>
  <c r="F153" i="13" s="1"/>
  <c r="E154" i="13"/>
  <c r="F154" i="13" s="1"/>
  <c r="E155" i="13"/>
  <c r="F155" i="13" s="1"/>
  <c r="E156" i="13"/>
  <c r="F156" i="13" s="1"/>
  <c r="E157" i="13"/>
  <c r="F157" i="13" s="1"/>
  <c r="E158" i="13"/>
  <c r="F158" i="13" s="1"/>
  <c r="E159" i="13"/>
  <c r="F159" i="13" s="1"/>
  <c r="E160" i="13"/>
  <c r="F160" i="13" s="1"/>
  <c r="E161" i="13"/>
  <c r="F161" i="13" s="1"/>
  <c r="E162" i="13"/>
  <c r="F162" i="13" s="1"/>
  <c r="E163" i="13"/>
  <c r="F163" i="13" s="1"/>
  <c r="E164" i="13"/>
  <c r="F164" i="13" s="1"/>
  <c r="P28" i="13"/>
  <c r="Q28" i="13" s="1"/>
  <c r="L174" i="13"/>
  <c r="M111" i="13"/>
  <c r="I126" i="13"/>
  <c r="I123" i="13"/>
  <c r="I139" i="13"/>
  <c r="J27" i="13"/>
  <c r="J26" i="13" s="1"/>
  <c r="I38" i="13"/>
  <c r="N130" i="13"/>
  <c r="M106" i="13"/>
  <c r="M130" i="13" s="1"/>
  <c r="O30" i="13"/>
  <c r="P16" i="13"/>
  <c r="O15" i="13"/>
  <c r="H33" i="3" l="1"/>
  <c r="K33" i="3" s="1"/>
  <c r="G32" i="3"/>
  <c r="H32" i="3" s="1"/>
  <c r="H11" i="15"/>
  <c r="G18" i="15"/>
  <c r="H18" i="15" s="1"/>
  <c r="H19" i="15"/>
  <c r="E25" i="15"/>
  <c r="F52" i="15"/>
  <c r="E10" i="15"/>
  <c r="F11" i="15"/>
  <c r="G25" i="15"/>
  <c r="H25" i="15" s="1"/>
  <c r="H36" i="15"/>
  <c r="G120" i="15"/>
  <c r="H121" i="15"/>
  <c r="G132" i="15"/>
  <c r="H133" i="15"/>
  <c r="G24" i="15"/>
  <c r="H52" i="15"/>
  <c r="I27" i="13"/>
  <c r="I26" i="13" s="1"/>
  <c r="I25" i="13" s="1"/>
  <c r="G10" i="15"/>
  <c r="E13" i="13"/>
  <c r="F13" i="13" s="1"/>
  <c r="E139" i="13"/>
  <c r="E38" i="13"/>
  <c r="F38" i="13" s="1"/>
  <c r="E54" i="13"/>
  <c r="F54" i="13" s="1"/>
  <c r="H27" i="13"/>
  <c r="H26" i="13" s="1"/>
  <c r="H25" i="13" s="1"/>
  <c r="H8" i="13" s="1"/>
  <c r="E97" i="13"/>
  <c r="E21" i="13"/>
  <c r="F21" i="13" s="1"/>
  <c r="I122" i="13"/>
  <c r="I121" i="13" s="1"/>
  <c r="I120" i="13" s="1"/>
  <c r="I92" i="13" s="1"/>
  <c r="O130" i="13"/>
  <c r="Q16" i="13"/>
  <c r="I136" i="13"/>
  <c r="I135" i="13" s="1"/>
  <c r="I134" i="13" s="1"/>
  <c r="I131" i="13" s="1"/>
  <c r="G21" i="13"/>
  <c r="H21" i="13"/>
  <c r="I13" i="13"/>
  <c r="J12" i="13"/>
  <c r="I21" i="13"/>
  <c r="I20" i="13" s="1"/>
  <c r="G66" i="13"/>
  <c r="E66" i="13" s="1"/>
  <c r="F66" i="13" s="1"/>
  <c r="G80" i="13"/>
  <c r="E80" i="13" s="1"/>
  <c r="F80" i="13" s="1"/>
  <c r="G134" i="13"/>
  <c r="G75" i="13"/>
  <c r="E75" i="13" s="1"/>
  <c r="F75" i="13" s="1"/>
  <c r="G73" i="13"/>
  <c r="G129" i="15" l="1"/>
  <c r="H129" i="15" s="1"/>
  <c r="H132" i="15"/>
  <c r="G119" i="15"/>
  <c r="H120" i="15"/>
  <c r="E9" i="15"/>
  <c r="F10" i="15"/>
  <c r="F25" i="15"/>
  <c r="E24" i="15"/>
  <c r="G9" i="15"/>
  <c r="H10" i="15"/>
  <c r="G23" i="15"/>
  <c r="H24" i="15"/>
  <c r="E96" i="13"/>
  <c r="F97" i="13"/>
  <c r="E136" i="13"/>
  <c r="F139" i="13"/>
  <c r="E12" i="13"/>
  <c r="F12" i="13" s="1"/>
  <c r="E27" i="13"/>
  <c r="F27" i="13" s="1"/>
  <c r="H6" i="13"/>
  <c r="H7" i="13" s="1"/>
  <c r="G72" i="13"/>
  <c r="E72" i="13" s="1"/>
  <c r="F72" i="13" s="1"/>
  <c r="E73" i="13"/>
  <c r="F73" i="13" s="1"/>
  <c r="G131" i="13"/>
  <c r="G27" i="13"/>
  <c r="G26" i="13" s="1"/>
  <c r="E26" i="13"/>
  <c r="I12" i="13"/>
  <c r="I11" i="13" s="1"/>
  <c r="I8" i="13" s="1"/>
  <c r="I6" i="13" s="1"/>
  <c r="K5" i="13" s="1"/>
  <c r="C27" i="8"/>
  <c r="H27" i="8" s="1"/>
  <c r="E27" i="8"/>
  <c r="H10" i="8"/>
  <c r="E10" i="8"/>
  <c r="F10" i="8" s="1"/>
  <c r="I10" i="8" s="1"/>
  <c r="C14" i="8"/>
  <c r="H14" i="8" s="1"/>
  <c r="E6" i="8"/>
  <c r="F6" i="8" s="1"/>
  <c r="I6" i="8" s="1"/>
  <c r="C19" i="8"/>
  <c r="E19" i="8"/>
  <c r="G27" i="8"/>
  <c r="G20" i="8"/>
  <c r="G6" i="8"/>
  <c r="G14" i="8"/>
  <c r="G11" i="8"/>
  <c r="G10" i="8"/>
  <c r="G7" i="8"/>
  <c r="D19" i="8" l="1"/>
  <c r="C6" i="8"/>
  <c r="H6" i="8" s="1"/>
  <c r="F9" i="15"/>
  <c r="E7" i="15"/>
  <c r="E23" i="15"/>
  <c r="F23" i="15" s="1"/>
  <c r="F24" i="15"/>
  <c r="G118" i="15"/>
  <c r="H119" i="15"/>
  <c r="G7" i="15"/>
  <c r="H9" i="15"/>
  <c r="E25" i="13"/>
  <c r="F25" i="13" s="1"/>
  <c r="F26" i="13"/>
  <c r="E11" i="13"/>
  <c r="F11" i="13" s="1"/>
  <c r="E135" i="13"/>
  <c r="F136" i="13"/>
  <c r="E95" i="13"/>
  <c r="F96" i="13"/>
  <c r="G19" i="8"/>
  <c r="H19" i="8" s="1"/>
  <c r="G90" i="15" l="1"/>
  <c r="H90" i="15" s="1"/>
  <c r="H118" i="15"/>
  <c r="E6" i="15"/>
  <c r="F6" i="15" s="1"/>
  <c r="F7" i="15"/>
  <c r="H23" i="15"/>
  <c r="G6" i="15"/>
  <c r="H6" i="15" s="1"/>
  <c r="H7" i="15"/>
  <c r="E8" i="13"/>
  <c r="F8" i="13" s="1"/>
  <c r="E92" i="13"/>
  <c r="F92" i="13" s="1"/>
  <c r="F95" i="13"/>
  <c r="E134" i="13"/>
  <c r="F135" i="13"/>
  <c r="G25" i="13"/>
  <c r="F23" i="8"/>
  <c r="F25" i="8"/>
  <c r="F26" i="8"/>
  <c r="F28" i="8"/>
  <c r="F29" i="8"/>
  <c r="I29" i="8" s="1"/>
  <c r="F30" i="8"/>
  <c r="I30" i="8" s="1"/>
  <c r="F21" i="8"/>
  <c r="I28" i="8" l="1"/>
  <c r="F27" i="8"/>
  <c r="I27" i="8" s="1"/>
  <c r="I25" i="8"/>
  <c r="F24" i="8"/>
  <c r="I24" i="8" s="1"/>
  <c r="I23" i="8"/>
  <c r="F19" i="8"/>
  <c r="I19" i="8" s="1"/>
  <c r="E131" i="13"/>
  <c r="F131" i="13" s="1"/>
  <c r="F134" i="13"/>
  <c r="G8" i="13"/>
  <c r="G6" i="13" s="1"/>
  <c r="F11" i="3"/>
  <c r="I11" i="3"/>
  <c r="L15" i="1"/>
  <c r="L13" i="1"/>
  <c r="L14" i="1"/>
  <c r="L11" i="1"/>
  <c r="K11" i="1"/>
  <c r="K11" i="3" l="1"/>
  <c r="J11" i="3"/>
  <c r="E6" i="13"/>
  <c r="G7" i="13"/>
  <c r="E7" i="13" s="1"/>
  <c r="F7" i="13" s="1"/>
  <c r="G5" i="13" l="1"/>
  <c r="F6" i="13"/>
</calcChain>
</file>

<file path=xl/sharedStrings.xml><?xml version="1.0" encoding="utf-8"?>
<sst xmlns="http://schemas.openxmlformats.org/spreadsheetml/2006/main" count="1177" uniqueCount="386">
  <si>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</si>
  <si>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</si>
  <si>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</si>
  <si>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</si>
  <si>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</si>
  <si>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</si>
  <si>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</si>
  <si>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</si>
  <si>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</si>
  <si>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</si>
  <si>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</si>
  <si>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</si>
  <si>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</si>
  <si>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</si>
  <si>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</si>
  <si>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</si>
  <si>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</si>
  <si>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</si>
  <si>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</si>
  <si>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</si>
  <si>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</si>
  <si>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</si>
  <si>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</si>
  <si>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</si>
  <si>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</si>
  <si>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</si>
  <si>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</si>
  <si>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Plaće (Bruto)</t>
  </si>
  <si>
    <t>Plaće za redovan rad</t>
  </si>
  <si>
    <t>Naknade troškova zaposlenima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</si>
  <si>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</si>
  <si>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</si>
  <si>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</si>
  <si>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</si>
  <si>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</si>
  <si>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</si>
  <si>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</si>
  <si>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</si>
  <si>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</si>
  <si>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</si>
  <si>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</si>
  <si>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</si>
  <si>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</si>
  <si>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</si>
  <si>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</si>
  <si>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</si>
  <si>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</si>
  <si>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</si>
  <si>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</si>
  <si>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</si>
  <si>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</si>
  <si>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</si>
  <si>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</si>
  <si>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TEKUĆI PLAN 2023.**</t>
  </si>
  <si>
    <t>IZVORNI PLAN ILI REBALANS 2023.*</t>
  </si>
  <si>
    <t xml:space="preserve">IZVJEŠTAJ O IZVRŠENJU FINANCIJSKOG PLANA PRORAČUNSKOG KORISNIKA JEDINICE LOKALNE I PODRUČNE (REGIONALNE) SAMOUPRAVE ZA PRVO POLUGODIŠTE 2023.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</si>
  <si>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</si>
  <si>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</si>
  <si>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</si>
  <si>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</si>
  <si>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</si>
  <si>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</si>
  <si>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</si>
  <si>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</si>
  <si>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</si>
  <si>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</si>
  <si>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</si>
  <si>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</si>
  <si>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</si>
  <si>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</si>
  <si>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</si>
  <si>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</si>
  <si>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</si>
  <si>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</si>
  <si>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 xml:space="preserve">IZVRŠENJE 
1.-6.2022. </t>
  </si>
  <si>
    <t xml:space="preserve">IZVRŠENJE 
1.-6.2023. </t>
  </si>
  <si>
    <t>IZVJEŠTAJ PO PROGRAMSKOJ KLASIFIKACIJI</t>
  </si>
  <si>
    <t xml:space="preserve"> IZVRŠENJE 
1.-6.2023. </t>
  </si>
  <si>
    <t>NAZIV IZVORA FINANCIRANJA AA</t>
  </si>
  <si>
    <t>NAZIV IZVORA FINANCIRANJA AB</t>
  </si>
  <si>
    <t xml:space="preserve">BROJČANA OZNAKA Skupine ekonomske klasifikacije (rashod/izdatak) </t>
  </si>
  <si>
    <t>NAZIV SKUPINE (RASHODA/IZDATKA)</t>
  </si>
  <si>
    <t>NAZIV ODJELJKA (RASHODA/IZDATKA)</t>
  </si>
  <si>
    <t xml:space="preserve">BROJČANA OZNAKA IZVORA FINANCIRANJA AA </t>
  </si>
  <si>
    <t>BROJČANA OZNAKA IZVORA FINANCIRANJA  AB</t>
  </si>
  <si>
    <t>BROJČANA OZNAKA PROGRAMA Y</t>
  </si>
  <si>
    <t>NAZIV AKTIVNOSTI Z</t>
  </si>
  <si>
    <t>BROJČANA OZNAKA AKTIVNOSTI/PROJEKTA Z</t>
  </si>
  <si>
    <t>NAZIV PROGRAMA Y</t>
  </si>
  <si>
    <t>BROJČANA OZNAKA PROGRAMA D</t>
  </si>
  <si>
    <t>NAZIV PROGRAMA D</t>
  </si>
  <si>
    <t xml:space="preserve">BROJČANA OZNAKA  Odjeljka ekonomske klasifikacije (rashod/izdatak) 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</si>
  <si>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</si>
  <si>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</si>
  <si>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Tekuće pomoći proračunskim korisnicima iz proračuna koji im nije nadležan</t>
  </si>
  <si>
    <t xml:space="preserve"> Kapitalne pomoći proračunskim korisnicima iz proračuna koji im nije nadležan</t>
  </si>
  <si>
    <t xml:space="preserve">Prihodi od imovine </t>
  </si>
  <si>
    <t>Prihodi od financijske imovine</t>
  </si>
  <si>
    <t>Kamate na oročena sredstva i depozite po viđenju</t>
  </si>
  <si>
    <t>Prihodi po posebnim propisima</t>
  </si>
  <si>
    <t>Ostali nespomenuti prihodi</t>
  </si>
  <si>
    <t>Prihodi iz nadležnog proračuna i od HZZO-a na temelju ugovornih obveza</t>
  </si>
  <si>
    <t>Prihodi iz nadležnog proračuna za financiranje redovne djelatnosti proračunskih korisnika</t>
  </si>
  <si>
    <t>Prihodi iz  nadležnog proračuna za financiranje rashoda poslovanja</t>
  </si>
  <si>
    <t xml:space="preserve">Pomoći proračunskim korisnicima iz proračuna koji im nije nadležan </t>
  </si>
  <si>
    <t>Prihodi iz nadležnog proračuna za financiranje rashoda za nabavu nefinancijske imovine</t>
  </si>
  <si>
    <t>Ostali rashodi za zaposlene</t>
  </si>
  <si>
    <t>Ostali nenavedeni rashodi za zaposlene</t>
  </si>
  <si>
    <t xml:space="preserve">Doprinosi na plaće </t>
  </si>
  <si>
    <t>Doprinosi za obvezno zdravstveno osiguranje</t>
  </si>
  <si>
    <t>Naknade za prijevoz, za rad na terenu i odvojeni život</t>
  </si>
  <si>
    <t>Stručno usavršavanje zaposlenika</t>
  </si>
  <si>
    <t>Rashodi za materijal i energiju (šifre 3221 do 3227)</t>
  </si>
  <si>
    <t>Uredski materijal i ostali materijalni rashodi</t>
  </si>
  <si>
    <t>Energija</t>
  </si>
  <si>
    <t>Sitni inventar i auto gume</t>
  </si>
  <si>
    <t>Rashodi za usluge (šifre 3231 do 3239)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</si>
  <si>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</si>
  <si>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</si>
  <si>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</si>
  <si>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</si>
  <si>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</si>
  <si>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</si>
  <si>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</si>
  <si>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</si>
  <si>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Naknade troškova osobama izvan radnog odnosa</t>
  </si>
  <si>
    <t>Naknade troškova osobama van radnog odnosa</t>
  </si>
  <si>
    <t>Ostali nespomenuti rashodi poslovanja (šifre 3291 do 3299)</t>
  </si>
  <si>
    <t>Premije osiguranja</t>
  </si>
  <si>
    <t>Reprezentacija</t>
  </si>
  <si>
    <t>Pristojbe i naknade</t>
  </si>
  <si>
    <t xml:space="preserve">Ostali nespomenuti rashodi poslovanja </t>
  </si>
  <si>
    <t xml:space="preserve">Financijski rashodi (šifre 341+342+343) </t>
  </si>
  <si>
    <t>Ostali financijski rashodi (šifre 3431 do 3434)</t>
  </si>
  <si>
    <t>Bankarske usluge i usluge platnog prometa</t>
  </si>
  <si>
    <t>Nematerijalna imovina (šifre 4121 do 4126)</t>
  </si>
  <si>
    <t>Ostala prava</t>
  </si>
  <si>
    <t>53  Ministarstvo kulture i medija za proračunske korisnike</t>
  </si>
  <si>
    <t>55 Grad Pula za proračunske korisnike</t>
  </si>
  <si>
    <t>58 Ostale institucije za muzeje</t>
  </si>
  <si>
    <t>5 Pomoći</t>
  </si>
  <si>
    <t>32 Vlastiti prihodi</t>
  </si>
  <si>
    <t xml:space="preserve">   32 Vlastiti prihodi</t>
  </si>
  <si>
    <t xml:space="preserve">    326 Vlastiti prihodi-muzeji</t>
  </si>
  <si>
    <t xml:space="preserve">  326 Vlastiti prihodi-muzeji</t>
  </si>
  <si>
    <t>Muzej suvremene umjetnosti Istre-Museo d arte contemporanea</t>
  </si>
  <si>
    <t>MUZEJ SUVREMENE UMJETNOSTI ISTRE - MUSEO D'ARTE CONTEMPORANEA DELL'ISTRIA</t>
  </si>
  <si>
    <t>POZICIJA</t>
  </si>
  <si>
    <t>RAČUN</t>
  </si>
  <si>
    <t>OPIS</t>
  </si>
  <si>
    <t>IF</t>
  </si>
  <si>
    <t>00602</t>
  </si>
  <si>
    <t>USTANOVE U KULTURI</t>
  </si>
  <si>
    <t>2801</t>
  </si>
  <si>
    <t>Redovna djelatnost ustanova u kulturi</t>
  </si>
  <si>
    <t>Funkcija 0820</t>
  </si>
  <si>
    <t>A280101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</si>
  <si>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</si>
  <si>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</si>
  <si>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</si>
  <si>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</si>
  <si>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</si>
  <si>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</si>
  <si>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</si>
  <si>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</si>
  <si>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11001</t>
  </si>
  <si>
    <t>312</t>
  </si>
  <si>
    <t>OSTALI RASHODI ZA ZAPOSLENE</t>
  </si>
  <si>
    <t>3121</t>
  </si>
  <si>
    <t>313</t>
  </si>
  <si>
    <t>DOPRINOSI NA PLAĆE</t>
  </si>
  <si>
    <t>3132</t>
  </si>
  <si>
    <t>32</t>
  </si>
  <si>
    <t>MATERIJALNI RASHODI</t>
  </si>
  <si>
    <t>321</t>
  </si>
  <si>
    <t>NAKNADE TROŠKOVA ZAPOSLENIMA</t>
  </si>
  <si>
    <t>3212</t>
  </si>
  <si>
    <t>NAKNADE ZA PRIJEVOZ, ZA RAD NA TERENU I ODVOJENI ŽIVOT</t>
  </si>
  <si>
    <t>A280102</t>
  </si>
  <si>
    <t>3211</t>
  </si>
  <si>
    <t>SLUŽBENA PUTOVANJA</t>
  </si>
  <si>
    <t>32600</t>
  </si>
  <si>
    <t>3214</t>
  </si>
  <si>
    <t>322</t>
  </si>
  <si>
    <t>RASHODI ZA MATERIJAL I ENERG.</t>
  </si>
  <si>
    <t>3221</t>
  </si>
  <si>
    <t>UREDSKI MATERIJAL I OSTALI MATERIJALNI RASHODI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</si>
  <si>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</si>
  <si>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</si>
  <si>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</si>
  <si>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</si>
  <si>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</si>
  <si>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</si>
  <si>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</si>
  <si>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</si>
  <si>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</si>
  <si>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</si>
  <si>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</si>
  <si>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</si>
  <si>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</si>
  <si>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</si>
  <si>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 USLUGE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</si>
  <si>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</si>
  <si>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</si>
  <si>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</si>
  <si>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</si>
  <si>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</si>
  <si>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</si>
  <si>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</si>
  <si>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</si>
  <si>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</si>
  <si>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OST.NESPOM.RASHODI POSLOVANJA</t>
  </si>
  <si>
    <t>3293</t>
  </si>
  <si>
    <t>REPREZENTACIJA</t>
  </si>
  <si>
    <t>3295</t>
  </si>
  <si>
    <t>PRISTOJBE I NAKNADE</t>
  </si>
  <si>
    <t>3299</t>
  </si>
  <si>
    <t>OSTALI NESPOMENUTI RASHODI POSLOVANJA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</si>
  <si>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</si>
  <si>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</si>
  <si>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</si>
  <si>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</si>
  <si>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</si>
  <si>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</si>
  <si>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</si>
  <si>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</si>
  <si>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</si>
  <si>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</si>
  <si>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</si>
  <si>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</si>
  <si>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</si>
  <si>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</si>
  <si>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2804</t>
  </si>
  <si>
    <t>Program javnih potreba ustanova u kulturi</t>
  </si>
  <si>
    <r>
      <t xml:space="preserve">I IZMJENE I DOPUNE ZA 2023. GODINU
</t>
    </r>
    <r>
      <rPr>
        <b/>
        <sz val="10"/>
        <color indexed="8"/>
        <rFont val="Arial"/>
        <family val="2"/>
        <charset val="238"/>
      </rPr>
      <t xml:space="preserve">ISTARSKA ŽUPANIJA
</t>
    </r>
    <r>
      <rPr>
        <b/>
        <sz val="10"/>
        <color indexed="8"/>
        <rFont val="Arial"/>
        <family val="2"/>
        <charset val="238"/>
      </rPr>
      <t xml:space="preserve">RAZDJEL 006 UPRAVNI ODJEL ZA KULTURU I ZAVIČAJNOST
</t>
    </r>
    <r>
      <rPr>
        <b/>
        <sz val="10"/>
        <color indexed="8"/>
        <rFont val="Arial"/>
        <family val="2"/>
        <charset val="238"/>
      </rPr>
      <t>PRORAČUNSKI KORISNIK 44477 Muzej suvremene umjetnosti Istre-Museo d arte contemporanea</t>
    </r>
  </si>
  <si>
    <t>PLAN</t>
  </si>
  <si>
    <t>OSTVARENJE 6.2023</t>
  </si>
  <si>
    <t xml:space="preserve">44477 </t>
  </si>
  <si>
    <t>230633</t>
  </si>
  <si>
    <t>230634</t>
  </si>
  <si>
    <t>230635</t>
  </si>
  <si>
    <t>DOPRINOSI ZA ZDRAVSTVENO OSIGURANJE</t>
  </si>
  <si>
    <t>230636</t>
  </si>
  <si>
    <t>230637</t>
  </si>
  <si>
    <t>230638</t>
  </si>
  <si>
    <t>OSTALE NAKNADE TROŠKOVA ZAPOSLENIMA</t>
  </si>
  <si>
    <t>230639</t>
  </si>
  <si>
    <t>230640</t>
  </si>
  <si>
    <t>230640.01</t>
  </si>
  <si>
    <t>53055</t>
  </si>
  <si>
    <t>230641</t>
  </si>
  <si>
    <t>3223</t>
  </si>
  <si>
    <t>230642</t>
  </si>
  <si>
    <t>230643</t>
  </si>
  <si>
    <t>230644</t>
  </si>
  <si>
    <t>230644.01</t>
  </si>
  <si>
    <t>230645</t>
  </si>
  <si>
    <t>3232</t>
  </si>
  <si>
    <t>USLUGE TEKUĆEG I INVESTICIJSKOG ODRŽAVANJA</t>
  </si>
  <si>
    <t>230646</t>
  </si>
  <si>
    <t>230647</t>
  </si>
  <si>
    <t>230648</t>
  </si>
  <si>
    <t>3234</t>
  </si>
  <si>
    <t>KOMUNALNE USLUGE</t>
  </si>
  <si>
    <t>230649</t>
  </si>
  <si>
    <t>230650</t>
  </si>
  <si>
    <t>230651</t>
  </si>
  <si>
    <t>230652</t>
  </si>
  <si>
    <t>230653</t>
  </si>
  <si>
    <t>230654</t>
  </si>
  <si>
    <t>230655</t>
  </si>
  <si>
    <t>230656</t>
  </si>
  <si>
    <t>230657</t>
  </si>
  <si>
    <t>230658</t>
  </si>
  <si>
    <t>3292</t>
  </si>
  <si>
    <t>PREMIJE OSIGURANJA</t>
  </si>
  <si>
    <t>230658.01</t>
  </si>
  <si>
    <t>230659</t>
  </si>
  <si>
    <t>230660</t>
  </si>
  <si>
    <t>230661</t>
  </si>
  <si>
    <t>230662</t>
  </si>
  <si>
    <t>230663</t>
  </si>
  <si>
    <t>230664</t>
  </si>
  <si>
    <t>K280103</t>
  </si>
  <si>
    <t>Ulaganja u opremu</t>
  </si>
  <si>
    <t>230665</t>
  </si>
  <si>
    <t>K280104</t>
  </si>
  <si>
    <t>Kapitalna ulganja u zgrade</t>
  </si>
  <si>
    <t>41</t>
  </si>
  <si>
    <t>RASHODI ZA NABAVU NEPROIZVED.DUGOTRAJNE IMOVINE</t>
  </si>
  <si>
    <t>412</t>
  </si>
  <si>
    <t>NEMATERIJALNA IMOVINA</t>
  </si>
  <si>
    <t>230666</t>
  </si>
  <si>
    <t>4124</t>
  </si>
  <si>
    <t>OSTALA PRAVA</t>
  </si>
  <si>
    <t>230667</t>
  </si>
  <si>
    <t>55359</t>
  </si>
  <si>
    <t>230668</t>
  </si>
  <si>
    <t>230668.01</t>
  </si>
  <si>
    <t>2802</t>
  </si>
  <si>
    <t>Otkup muzejske građe</t>
  </si>
  <si>
    <t>K280203</t>
  </si>
  <si>
    <t>Otkup muzejske građe MSUI</t>
  </si>
  <si>
    <t>230669</t>
  </si>
  <si>
    <t>424</t>
  </si>
  <si>
    <t>KNJIGE,UMJ.DJELA I OST.IZLOŽB.VRIJEDN.</t>
  </si>
  <si>
    <t>230669.01</t>
  </si>
  <si>
    <t>4243</t>
  </si>
  <si>
    <t>MUZEJSKI IZLOŠCI I PREDMETI PRIRODNIH RIJETKOSTI</t>
  </si>
  <si>
    <t>A280430</t>
  </si>
  <si>
    <t>Noć muzeja</t>
  </si>
  <si>
    <t>230669.02</t>
  </si>
  <si>
    <t>58600</t>
  </si>
  <si>
    <t>230670</t>
  </si>
  <si>
    <t>A280437</t>
  </si>
  <si>
    <t>Museum shop</t>
  </si>
  <si>
    <t>230671</t>
  </si>
  <si>
    <t>A280474</t>
  </si>
  <si>
    <t>ARTSTAIRS-prilog stalnom postavu</t>
  </si>
  <si>
    <t>230672</t>
  </si>
  <si>
    <t>230673</t>
  </si>
  <si>
    <t>230674</t>
  </si>
  <si>
    <t>230675</t>
  </si>
  <si>
    <t>230676</t>
  </si>
  <si>
    <t>A280487</t>
  </si>
  <si>
    <t>Pedagoška djelatnost</t>
  </si>
  <si>
    <t>230677</t>
  </si>
  <si>
    <t>230678</t>
  </si>
  <si>
    <t>230679</t>
  </si>
  <si>
    <t>230680</t>
  </si>
  <si>
    <t>230681</t>
  </si>
  <si>
    <t>230682</t>
  </si>
  <si>
    <t>2806</t>
  </si>
  <si>
    <t>A280601</t>
  </si>
  <si>
    <t>Godišnji izložbeni program</t>
  </si>
  <si>
    <t>230683</t>
  </si>
  <si>
    <t>230684</t>
  </si>
  <si>
    <t>230685</t>
  </si>
  <si>
    <t>230686</t>
  </si>
  <si>
    <t>230687</t>
  </si>
  <si>
    <t>230688</t>
  </si>
  <si>
    <t>230689</t>
  </si>
  <si>
    <t>230690</t>
  </si>
  <si>
    <t>230691</t>
  </si>
  <si>
    <t>230692</t>
  </si>
  <si>
    <t>230693</t>
  </si>
  <si>
    <t>230694</t>
  </si>
  <si>
    <t>230695</t>
  </si>
  <si>
    <t>230696</t>
  </si>
  <si>
    <t>230697</t>
  </si>
  <si>
    <t>A280602</t>
  </si>
  <si>
    <t>Serijal dokumentarnih filmova</t>
  </si>
  <si>
    <t>230698</t>
  </si>
  <si>
    <t>230699</t>
  </si>
  <si>
    <t>230700</t>
  </si>
  <si>
    <t>SVEUKUPNO</t>
  </si>
  <si>
    <t>44477 Muzej suvremene umjetnosti Istre-Museo d arte contemporanea</t>
  </si>
  <si>
    <t>IZVORI FINANCIRANJA</t>
  </si>
  <si>
    <t>IZVRŠENJE 6.2023</t>
  </si>
  <si>
    <t>11</t>
  </si>
  <si>
    <t>Nenamjenski prihodi i primici</t>
  </si>
  <si>
    <t>Vlastiti prihodi proračunskih korisnika</t>
  </si>
  <si>
    <t>53</t>
  </si>
  <si>
    <t>Ministarstva i državne ustanove za proračunske korisnike</t>
  </si>
  <si>
    <t>55</t>
  </si>
  <si>
    <t>Gradovi i općine za proračunske korisnike</t>
  </si>
  <si>
    <t>58</t>
  </si>
  <si>
    <t>Ostale institucije za proračunske korisnike</t>
  </si>
  <si>
    <t>UKUPNO</t>
  </si>
  <si>
    <t>OSTVARENJE 6.2022</t>
  </si>
  <si>
    <t>STRUČNO USAVRŠAVANJE ZSPOELNIKA</t>
  </si>
  <si>
    <t>noć muzeja tz gp</t>
  </si>
  <si>
    <t>gip tz gp</t>
  </si>
  <si>
    <t>gip iž</t>
  </si>
  <si>
    <t>mat iž</t>
  </si>
  <si>
    <t>Službena putpvanja</t>
  </si>
  <si>
    <t>I IZMJENE I DOPUNE ZA 2023. GODINU
ISTARSKA ŽUPANIJA
RAZDJEL 006 UPRAVNI ODJEL ZA KULTURU I ZAVIČAJNOST
PRORAČUNSKI KORISNIK 44477 Muzej suvremene umjetnosti Istre-Museo d arte contemporanea</t>
  </si>
  <si>
    <t xml:space="preserve"> </t>
  </si>
  <si>
    <t>Prihodi od upravnih i administrativnih pristojbi, pristojbi po posebnim propisima i naknada</t>
  </si>
  <si>
    <t>Ostale naknade troškova zaposlenima</t>
  </si>
  <si>
    <t>Zdravstvene i veterinarske usluge</t>
  </si>
  <si>
    <t>Rashodi za nabavu proizvedene dugotrajne imovine</t>
  </si>
  <si>
    <t>Postrojenja i oprema</t>
  </si>
  <si>
    <t>Uredska oprema i namještaj</t>
  </si>
  <si>
    <t>08 Rekreacija, kultura i religija</t>
  </si>
  <si>
    <t>082 Službe kultura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</si>
</sst>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[$-1041A]#,##0.00;\-\ #,##0.00"/>
    <numFmt numFmtId="166" formatCode="#,##0.00_ ;\-#,##0.00\ "/>
    <numFmt numFmtId="167" formatCode="[$-1041A]#,##0;\-\ #,##0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4"/>
      <name val="Arial"/>
      <family val="2"/>
      <charset val="238"/>
    </font>
    <font>
      <sz val="9"/>
      <color indexed="14"/>
      <name val="Arial"/>
      <family val="2"/>
      <charset val="238"/>
    </font>
    <font>
      <i/>
      <sz val="8"/>
      <color indexed="14"/>
      <name val="Arial"/>
      <family val="2"/>
      <charset val="238"/>
    </font>
    <font>
      <sz val="8"/>
      <color indexed="16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6"/>
      </bottom>
      <diagonal/>
    </border>
    <border>
      <left/>
      <right/>
      <top/>
      <bottom style="thin">
        <color indexed="16"/>
      </bottom>
      <diagonal/>
    </border>
  </borders>
  <cellStyleXfs count="3">
    <xf numFmtId="0" fontId="0" fillId="0" borderId="0"/>
    <xf numFmtId="0" fontId="21" fillId="4" borderId="8" applyNumberFormat="0" applyFont="0" applyAlignment="0" applyProtection="0"/>
    <xf numFmtId="0" fontId="32" fillId="5" borderId="0" applyNumberFormat="0" applyBorder="0" applyAlignment="0" applyProtection="0"/>
  </cellStyleXfs>
  <cellXfs count="251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0" borderId="3" xfId="0" applyFont="1" applyBorder="1" applyAlignment="1">
      <alignment horizontal="left"/>
    </xf>
    <xf numFmtId="0" fontId="0" fillId="0" borderId="0" xfId="0" applyFill="1"/>
    <xf numFmtId="0" fontId="24" fillId="0" borderId="9" xfId="0" applyFont="1" applyFill="1" applyBorder="1" applyAlignment="1" applyProtection="1">
      <alignment horizontal="center" vertical="center" wrapText="1" readingOrder="1"/>
      <protection locked="0"/>
    </xf>
    <xf numFmtId="0" fontId="3" fillId="0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12" xfId="0" applyFont="1" applyFill="1" applyBorder="1" applyAlignment="1" applyProtection="1">
      <alignment horizontal="center" vertical="center" wrapText="1" readingOrder="1"/>
      <protection locked="0"/>
    </xf>
    <xf numFmtId="0" fontId="26" fillId="0" borderId="9" xfId="0" applyFont="1" applyFill="1" applyBorder="1" applyAlignment="1" applyProtection="1">
      <alignment horizontal="left" vertical="top" wrapText="1" readingOrder="1"/>
      <protection locked="0"/>
    </xf>
    <xf numFmtId="0" fontId="26" fillId="0" borderId="9" xfId="0" applyFont="1" applyFill="1" applyBorder="1" applyAlignment="1" applyProtection="1">
      <alignment horizontal="right" vertical="top" wrapText="1" readingOrder="1"/>
      <protection locked="0"/>
    </xf>
    <xf numFmtId="165" fontId="26" fillId="0" borderId="9" xfId="0" applyNumberFormat="1" applyFont="1" applyFill="1" applyBorder="1" applyAlignment="1" applyProtection="1">
      <alignment horizontal="right" vertical="top" wrapText="1" readingOrder="1"/>
      <protection locked="0"/>
    </xf>
    <xf numFmtId="0" fontId="27" fillId="0" borderId="9" xfId="0" applyFont="1" applyFill="1" applyBorder="1" applyAlignment="1" applyProtection="1">
      <alignment horizontal="left" vertical="top" wrapText="1" readingOrder="1"/>
      <protection locked="0"/>
    </xf>
    <xf numFmtId="0" fontId="27" fillId="0" borderId="9" xfId="0" applyFont="1" applyFill="1" applyBorder="1" applyAlignment="1" applyProtection="1">
      <alignment horizontal="right" vertical="top" wrapText="1" readingOrder="1"/>
      <protection locked="0"/>
    </xf>
    <xf numFmtId="0" fontId="28" fillId="0" borderId="13" xfId="0" applyFont="1" applyFill="1" applyBorder="1" applyAlignment="1" applyProtection="1">
      <alignment horizontal="left" vertical="top" wrapText="1" readingOrder="1"/>
      <protection locked="0"/>
    </xf>
    <xf numFmtId="0" fontId="28" fillId="0" borderId="13" xfId="0" applyFont="1" applyFill="1" applyBorder="1" applyAlignment="1" applyProtection="1">
      <alignment horizontal="right" vertical="top" wrapText="1" readingOrder="1"/>
      <protection locked="0"/>
    </xf>
    <xf numFmtId="165" fontId="28" fillId="0" borderId="13" xfId="0" applyNumberFormat="1" applyFont="1" applyFill="1" applyBorder="1" applyAlignment="1" applyProtection="1">
      <alignment horizontal="right" vertical="top" wrapText="1" readingOrder="1"/>
      <protection locked="0"/>
    </xf>
    <xf numFmtId="0" fontId="29" fillId="0" borderId="15" xfId="0" applyFont="1" applyFill="1" applyBorder="1" applyAlignment="1" applyProtection="1">
      <alignment horizontal="left" vertical="center" wrapText="1" readingOrder="1"/>
      <protection locked="0"/>
    </xf>
    <xf numFmtId="0" fontId="29" fillId="0" borderId="15" xfId="0" applyFont="1" applyFill="1" applyBorder="1" applyAlignment="1" applyProtection="1">
      <alignment horizontal="right" vertical="center" wrapText="1" readingOrder="1"/>
      <protection locked="0"/>
    </xf>
    <xf numFmtId="0" fontId="30" fillId="0" borderId="0" xfId="0" applyFont="1" applyFill="1" applyAlignment="1" applyProtection="1">
      <alignment horizontal="left" vertical="top" wrapText="1" readingOrder="1"/>
      <protection locked="0"/>
    </xf>
    <xf numFmtId="0" fontId="30" fillId="0" borderId="0" xfId="0" applyFont="1" applyFill="1" applyAlignment="1" applyProtection="1">
      <alignment horizontal="right" vertical="top" wrapText="1" readingOrder="1"/>
      <protection locked="0"/>
    </xf>
    <xf numFmtId="0" fontId="28" fillId="0" borderId="0" xfId="0" applyFont="1" applyFill="1" applyAlignment="1" applyProtection="1">
      <alignment horizontal="right" vertical="top" wrapText="1" readingOrder="1"/>
      <protection locked="0"/>
    </xf>
    <xf numFmtId="165" fontId="28" fillId="0" borderId="0" xfId="0" applyNumberFormat="1" applyFont="1" applyFill="1" applyAlignment="1" applyProtection="1">
      <alignment horizontal="right" vertical="top" wrapText="1" readingOrder="1"/>
      <protection locked="0"/>
    </xf>
    <xf numFmtId="0" fontId="14" fillId="0" borderId="0" xfId="0" applyFont="1" applyFill="1" applyAlignment="1" applyProtection="1">
      <alignment horizontal="left" vertical="top" wrapText="1" readingOrder="1"/>
      <protection locked="0"/>
    </xf>
    <xf numFmtId="0" fontId="14" fillId="0" borderId="0" xfId="0" applyFont="1" applyFill="1" applyAlignment="1" applyProtection="1">
      <alignment horizontal="right" vertical="top" wrapText="1" readingOrder="1"/>
      <protection locked="0"/>
    </xf>
    <xf numFmtId="165" fontId="14" fillId="0" borderId="0" xfId="0" applyNumberFormat="1" applyFont="1" applyFill="1" applyAlignment="1" applyProtection="1">
      <alignment horizontal="right" vertical="top" wrapText="1" readingOrder="1"/>
      <protection locked="0"/>
    </xf>
    <xf numFmtId="0" fontId="24" fillId="0" borderId="0" xfId="0" applyFont="1" applyFill="1" applyAlignment="1" applyProtection="1">
      <alignment horizontal="left" vertical="top" wrapText="1" readingOrder="1"/>
      <protection locked="0"/>
    </xf>
    <xf numFmtId="0" fontId="24" fillId="0" borderId="0" xfId="0" applyFont="1" applyFill="1" applyAlignment="1" applyProtection="1">
      <alignment horizontal="right" vertical="top" wrapText="1" readingOrder="1"/>
      <protection locked="0"/>
    </xf>
    <xf numFmtId="165" fontId="24" fillId="0" borderId="0" xfId="0" applyNumberFormat="1" applyFont="1" applyFill="1" applyAlignment="1" applyProtection="1">
      <alignment horizontal="right" vertical="top" wrapText="1" readingOrder="1"/>
      <protection locked="0"/>
    </xf>
    <xf numFmtId="0" fontId="14" fillId="0" borderId="16" xfId="0" applyFont="1" applyFill="1" applyBorder="1" applyAlignment="1" applyProtection="1">
      <alignment horizontal="left" vertical="top" wrapText="1" readingOrder="1"/>
      <protection locked="0"/>
    </xf>
    <xf numFmtId="0" fontId="14" fillId="0" borderId="16" xfId="0" applyFont="1" applyFill="1" applyBorder="1" applyAlignment="1" applyProtection="1">
      <alignment horizontal="right" vertical="top" wrapText="1" readingOrder="1"/>
      <protection locked="0"/>
    </xf>
    <xf numFmtId="165" fontId="14" fillId="0" borderId="16" xfId="0" applyNumberFormat="1" applyFont="1" applyFill="1" applyBorder="1" applyAlignment="1" applyProtection="1">
      <alignment horizontal="right" vertical="top" wrapText="1" readingOrder="1"/>
      <protection locked="0"/>
    </xf>
    <xf numFmtId="0" fontId="31" fillId="0" borderId="17" xfId="0" applyFont="1" applyFill="1" applyBorder="1" applyAlignment="1" applyProtection="1">
      <alignment horizontal="right" vertical="center" wrapText="1" readingOrder="1"/>
      <protection locked="0"/>
    </xf>
    <xf numFmtId="0" fontId="31" fillId="0" borderId="17" xfId="0" applyFont="1" applyFill="1" applyBorder="1" applyAlignment="1" applyProtection="1">
      <alignment horizontal="left" vertical="center" wrapText="1" readingOrder="1"/>
      <protection locked="0"/>
    </xf>
    <xf numFmtId="0" fontId="31" fillId="0" borderId="0" xfId="0" applyFont="1" applyFill="1" applyAlignment="1" applyProtection="1">
      <alignment vertical="top" wrapText="1" readingOrder="1"/>
      <protection locked="0"/>
    </xf>
    <xf numFmtId="165" fontId="31" fillId="0" borderId="0" xfId="0" applyNumberFormat="1" applyFont="1" applyFill="1" applyAlignment="1" applyProtection="1">
      <alignment horizontal="right" vertical="top" wrapText="1" readingOrder="1"/>
      <protection locked="0"/>
    </xf>
    <xf numFmtId="0" fontId="31" fillId="0" borderId="18" xfId="0" applyFont="1" applyFill="1" applyBorder="1" applyAlignment="1" applyProtection="1">
      <alignment vertical="center" wrapText="1" readingOrder="1"/>
      <protection locked="0"/>
    </xf>
    <xf numFmtId="165" fontId="31" fillId="0" borderId="18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17" xfId="0" applyFill="1" applyBorder="1" applyAlignment="1" applyProtection="1">
      <alignment vertical="top" wrapText="1"/>
      <protection locked="0"/>
    </xf>
    <xf numFmtId="0" fontId="0" fillId="0" borderId="18" xfId="0" applyFill="1" applyBorder="1" applyAlignment="1" applyProtection="1">
      <alignment vertical="top" wrapText="1"/>
      <protection locked="0"/>
    </xf>
    <xf numFmtId="0" fontId="14" fillId="4" borderId="8" xfId="1" applyFont="1" applyAlignment="1" applyProtection="1">
      <alignment horizontal="right" vertical="top" wrapText="1" readingOrder="1"/>
      <protection locked="0"/>
    </xf>
    <xf numFmtId="0" fontId="24" fillId="4" borderId="8" xfId="1" applyFont="1" applyAlignment="1" applyProtection="1">
      <alignment horizontal="right" vertical="top" wrapText="1" readingOrder="1"/>
      <protection locked="0"/>
    </xf>
    <xf numFmtId="165" fontId="25" fillId="0" borderId="9" xfId="0" applyNumberFormat="1" applyFont="1" applyFill="1" applyBorder="1" applyAlignment="1" applyProtection="1">
      <alignment horizontal="right" vertical="top" wrapText="1" readingOrder="1"/>
      <protection locked="0"/>
    </xf>
    <xf numFmtId="166" fontId="14" fillId="0" borderId="0" xfId="0" applyNumberFormat="1" applyFont="1" applyFill="1" applyAlignment="1" applyProtection="1">
      <alignment horizontal="right" vertical="top" wrapText="1" readingOrder="1"/>
      <protection locked="0"/>
    </xf>
    <xf numFmtId="166" fontId="0" fillId="0" borderId="0" xfId="0" applyNumberFormat="1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165" fontId="0" fillId="0" borderId="0" xfId="0" applyNumberFormat="1" applyFill="1"/>
    <xf numFmtId="165" fontId="0" fillId="0" borderId="17" xfId="0" applyNumberFormat="1" applyFill="1" applyBorder="1" applyAlignment="1" applyProtection="1">
      <alignment vertical="top" wrapText="1"/>
      <protection locked="0"/>
    </xf>
    <xf numFmtId="166" fontId="28" fillId="0" borderId="13" xfId="0" applyNumberFormat="1" applyFont="1" applyFill="1" applyBorder="1" applyAlignment="1" applyProtection="1">
      <alignment horizontal="right" vertical="top" wrapText="1" readingOrder="1"/>
      <protection locked="0"/>
    </xf>
    <xf numFmtId="165" fontId="32" fillId="5" borderId="9" xfId="2" applyNumberFormat="1" applyBorder="1" applyAlignment="1" applyProtection="1">
      <alignment horizontal="right" vertical="top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top" wrapText="1" readingOrder="1"/>
      <protection locked="0"/>
    </xf>
    <xf numFmtId="0" fontId="0" fillId="0" borderId="0" xfId="0" applyFill="1"/>
    <xf numFmtId="0" fontId="26" fillId="0" borderId="9" xfId="0" applyFont="1" applyFill="1" applyBorder="1" applyAlignment="1" applyProtection="1">
      <alignment horizontal="left" vertical="top" wrapText="1" readingOrder="1"/>
      <protection locked="0"/>
    </xf>
    <xf numFmtId="0" fontId="0" fillId="0" borderId="10" xfId="0" applyFill="1" applyBorder="1" applyAlignment="1" applyProtection="1">
      <alignment vertical="top" wrapText="1"/>
      <protection locked="0"/>
    </xf>
    <xf numFmtId="0" fontId="30" fillId="0" borderId="0" xfId="0" applyFont="1" applyFill="1" applyAlignment="1" applyProtection="1">
      <alignment horizontal="left" vertical="top" wrapText="1" readingOrder="1"/>
      <protection locked="0"/>
    </xf>
    <xf numFmtId="0" fontId="27" fillId="0" borderId="9" xfId="0" applyFont="1" applyFill="1" applyBorder="1" applyAlignment="1" applyProtection="1">
      <alignment horizontal="left" vertical="top" wrapText="1" readingOrder="1"/>
      <protection locked="0"/>
    </xf>
    <xf numFmtId="0" fontId="28" fillId="0" borderId="13" xfId="0" applyFont="1" applyFill="1" applyBorder="1" applyAlignment="1" applyProtection="1">
      <alignment horizontal="left" vertical="top" wrapText="1" readingOrder="1"/>
      <protection locked="0"/>
    </xf>
    <xf numFmtId="0" fontId="0" fillId="0" borderId="14" xfId="0" applyFill="1" applyBorder="1" applyAlignment="1" applyProtection="1">
      <alignment vertical="top" wrapText="1"/>
      <protection locked="0"/>
    </xf>
    <xf numFmtId="0" fontId="29" fillId="0" borderId="15" xfId="0" applyFont="1" applyFill="1" applyBorder="1" applyAlignment="1" applyProtection="1">
      <alignment horizontal="left" vertical="center" wrapText="1" readingOrder="1"/>
      <protection locked="0"/>
    </xf>
    <xf numFmtId="0" fontId="0" fillId="0" borderId="15" xfId="0" applyFill="1" applyBorder="1" applyAlignment="1" applyProtection="1">
      <alignment vertical="top" wrapText="1"/>
      <protection locked="0"/>
    </xf>
    <xf numFmtId="0" fontId="14" fillId="0" borderId="16" xfId="0" applyFont="1" applyFill="1" applyBorder="1" applyAlignment="1" applyProtection="1">
      <alignment horizontal="left" vertical="top" wrapText="1" readingOrder="1"/>
      <protection locked="0"/>
    </xf>
    <xf numFmtId="0" fontId="0" fillId="0" borderId="16" xfId="0" applyFill="1" applyBorder="1" applyAlignment="1" applyProtection="1">
      <alignment vertical="top" wrapText="1"/>
      <protection locked="0"/>
    </xf>
    <xf numFmtId="0" fontId="31" fillId="0" borderId="17" xfId="0" applyFont="1" applyFill="1" applyBorder="1" applyAlignment="1" applyProtection="1">
      <alignment vertical="center" wrapText="1" readingOrder="1"/>
      <protection locked="0"/>
    </xf>
    <xf numFmtId="0" fontId="0" fillId="0" borderId="17" xfId="0" applyFill="1" applyBorder="1" applyAlignment="1" applyProtection="1">
      <alignment vertical="top" wrapText="1"/>
      <protection locked="0"/>
    </xf>
    <xf numFmtId="0" fontId="31" fillId="0" borderId="0" xfId="0" applyFont="1" applyFill="1" applyAlignment="1" applyProtection="1">
      <alignment vertical="top" wrapText="1" readingOrder="1"/>
      <protection locked="0"/>
    </xf>
    <xf numFmtId="0" fontId="31" fillId="0" borderId="18" xfId="0" applyFont="1" applyFill="1" applyBorder="1" applyAlignment="1" applyProtection="1">
      <alignment vertical="center" wrapText="1" readingOrder="1"/>
      <protection locked="0"/>
    </xf>
    <xf numFmtId="0" fontId="0" fillId="0" borderId="18" xfId="0" applyFill="1" applyBorder="1" applyAlignment="1" applyProtection="1">
      <alignment vertical="top" wrapText="1"/>
      <protection locked="0"/>
    </xf>
    <xf numFmtId="0" fontId="33" fillId="0" borderId="0" xfId="0" applyFont="1"/>
    <xf numFmtId="0" fontId="11" fillId="0" borderId="0" xfId="0" applyFont="1" applyFill="1" applyAlignment="1" applyProtection="1">
      <alignment vertical="top" wrapText="1" readingOrder="1"/>
      <protection locked="0"/>
    </xf>
    <xf numFmtId="0" fontId="9" fillId="0" borderId="0" xfId="0" applyFont="1" applyFill="1"/>
    <xf numFmtId="0" fontId="9" fillId="0" borderId="0" xfId="0" applyFont="1" applyFill="1"/>
    <xf numFmtId="167" fontId="9" fillId="0" borderId="0" xfId="0" applyNumberFormat="1" applyFont="1" applyFill="1"/>
    <xf numFmtId="0" fontId="9" fillId="0" borderId="0" xfId="0" applyFont="1"/>
    <xf numFmtId="0" fontId="9" fillId="0" borderId="3" xfId="0" applyFont="1" applyFill="1" applyBorder="1" applyAlignment="1" applyProtection="1">
      <alignment horizontal="center" vertical="center" wrapText="1" readingOrder="1"/>
      <protection locked="0"/>
    </xf>
    <xf numFmtId="0" fontId="9" fillId="0" borderId="3" xfId="0" applyFont="1" applyFill="1" applyBorder="1" applyAlignment="1" applyProtection="1">
      <alignment horizontal="left" vertical="top" wrapText="1" readingOrder="1"/>
      <protection locked="0"/>
    </xf>
    <xf numFmtId="0" fontId="9" fillId="0" borderId="3" xfId="0" applyFont="1" applyFill="1" applyBorder="1" applyAlignment="1" applyProtection="1">
      <alignment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 readingOrder="1"/>
      <protection locked="0"/>
    </xf>
    <xf numFmtId="0" fontId="10" fillId="0" borderId="3" xfId="0" applyFont="1" applyFill="1" applyBorder="1" applyAlignment="1" applyProtection="1">
      <alignment horizontal="left" vertical="top" wrapText="1" readingOrder="1"/>
      <protection locked="0"/>
    </xf>
    <xf numFmtId="0" fontId="9" fillId="0" borderId="3" xfId="0" applyFont="1" applyFill="1" applyBorder="1"/>
    <xf numFmtId="0" fontId="11" fillId="0" borderId="3" xfId="0" applyFont="1" applyFill="1" applyBorder="1" applyAlignment="1" applyProtection="1">
      <alignment horizontal="left" vertical="top" wrapText="1" readingOrder="1"/>
      <protection locked="0"/>
    </xf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0" fontId="6" fillId="3" borderId="3" xfId="0" applyNumberFormat="1" applyFont="1" applyFill="1" applyBorder="1" applyAlignment="1" applyProtection="1">
      <alignment horizontal="center" wrapText="1"/>
    </xf>
    <xf numFmtId="0" fontId="11" fillId="3" borderId="3" xfId="0" applyNumberFormat="1" applyFont="1" applyFill="1" applyBorder="1" applyAlignment="1" applyProtection="1">
      <alignment horizontal="center" wrapText="1"/>
    </xf>
    <xf numFmtId="0" fontId="11" fillId="3" borderId="3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3" fillId="2" borderId="5" xfId="0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 applyProtection="1">
      <alignment horizontal="center" wrapText="1"/>
    </xf>
    <xf numFmtId="3" fontId="6" fillId="3" borderId="3" xfId="0" applyNumberFormat="1" applyFont="1" applyFill="1" applyBorder="1" applyAlignment="1" applyProtection="1">
      <alignment horizontal="center" wrapText="1"/>
    </xf>
    <xf numFmtId="0" fontId="3" fillId="2" borderId="0" xfId="0" applyNumberFormat="1" applyFont="1" applyFill="1" applyBorder="1" applyAlignment="1" applyProtection="1">
      <alignment horizontal="center"/>
    </xf>
    <xf numFmtId="3" fontId="6" fillId="0" borderId="3" xfId="0" applyNumberFormat="1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3" fontId="3" fillId="2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3" xfId="0" applyFont="1" applyBorder="1"/>
    <xf numFmtId="0" fontId="23" fillId="0" borderId="3" xfId="0" applyFont="1" applyBorder="1" applyAlignment="1">
      <alignment horizontal="center"/>
    </xf>
    <xf numFmtId="2" fontId="23" fillId="0" borderId="3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left" vertical="center" wrapText="1" shrinkToFit="1"/>
    </xf>
    <xf numFmtId="49" fontId="23" fillId="0" borderId="3" xfId="0" applyNumberFormat="1" applyFont="1" applyBorder="1" applyAlignment="1">
      <alignment horizontal="left" vertical="center" wrapText="1"/>
    </xf>
    <xf numFmtId="0" fontId="23" fillId="0" borderId="3" xfId="0" applyFont="1" applyFill="1" applyBorder="1"/>
    <xf numFmtId="0" fontId="11" fillId="0" borderId="3" xfId="0" applyFont="1" applyFill="1" applyBorder="1" applyAlignment="1" applyProtection="1">
      <alignment horizontal="left" vertical="top" wrapText="1" readingOrder="1"/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  <xf numFmtId="0" fontId="34" fillId="0" borderId="3" xfId="0" applyFont="1" applyFill="1" applyBorder="1" applyAlignment="1" applyProtection="1">
      <alignment horizontal="left" vertical="top" wrapText="1" readingOrder="1"/>
      <protection locked="0"/>
    </xf>
    <xf numFmtId="0" fontId="34" fillId="0" borderId="3" xfId="0" applyFont="1" applyFill="1" applyBorder="1" applyAlignment="1" applyProtection="1">
      <alignment horizontal="left" vertical="top" wrapText="1" readingOrder="1"/>
      <protection locked="0"/>
    </xf>
    <xf numFmtId="0" fontId="11" fillId="0" borderId="3" xfId="0" applyFont="1" applyFill="1" applyBorder="1"/>
    <xf numFmtId="0" fontId="11" fillId="0" borderId="3" xfId="0" applyFont="1" applyFill="1" applyBorder="1" applyAlignment="1" applyProtection="1">
      <alignment horizontal="left" vertical="center" wrapText="1" readingOrder="1"/>
      <protection locked="0"/>
    </xf>
    <xf numFmtId="0" fontId="11" fillId="0" borderId="3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>
      <alignment horizontal="left" vertical="center" indent="1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3" fillId="0" borderId="0" xfId="0" applyNumberFormat="1" applyFont="1" applyAlignment="1">
      <alignment horizontal="center"/>
    </xf>
    <xf numFmtId="1" fontId="6" fillId="3" borderId="4" xfId="0" applyNumberFormat="1" applyFont="1" applyFill="1" applyBorder="1" applyAlignment="1" applyProtection="1">
      <alignment horizontal="center" vertical="center" wrapText="1"/>
    </xf>
    <xf numFmtId="1" fontId="23" fillId="0" borderId="3" xfId="0" applyNumberFormat="1" applyFont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23" fillId="0" borderId="6" xfId="0" applyNumberFormat="1" applyFont="1" applyBorder="1" applyAlignment="1">
      <alignment horizontal="center"/>
    </xf>
    <xf numFmtId="1" fontId="6" fillId="3" borderId="3" xfId="0" applyNumberFormat="1" applyFont="1" applyFill="1" applyBorder="1" applyAlignment="1" applyProtection="1">
      <alignment horizontal="center" vertical="center" wrapText="1"/>
    </xf>
    <xf numFmtId="1" fontId="3" fillId="2" borderId="3" xfId="0" applyNumberFormat="1" applyFont="1" applyFill="1" applyBorder="1" applyAlignment="1">
      <alignment horizontal="right"/>
    </xf>
    <xf numFmtId="1" fontId="6" fillId="2" borderId="3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" fontId="20" fillId="0" borderId="4" xfId="0" applyNumberFormat="1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2" fontId="20" fillId="0" borderId="3" xfId="0" applyNumberFormat="1" applyFont="1" applyBorder="1"/>
    <xf numFmtId="2" fontId="23" fillId="0" borderId="3" xfId="0" applyNumberFormat="1" applyFont="1" applyBorder="1"/>
    <xf numFmtId="1" fontId="22" fillId="0" borderId="3" xfId="0" applyNumberFormat="1" applyFont="1" applyBorder="1"/>
    <xf numFmtId="1" fontId="6" fillId="2" borderId="3" xfId="0" applyNumberFormat="1" applyFont="1" applyFill="1" applyBorder="1" applyAlignment="1">
      <alignment horizontal="right"/>
    </xf>
    <xf numFmtId="1" fontId="20" fillId="0" borderId="3" xfId="0" applyNumberFormat="1" applyFont="1" applyBorder="1"/>
    <xf numFmtId="1" fontId="33" fillId="0" borderId="3" xfId="0" applyNumberFormat="1" applyFont="1" applyBorder="1"/>
    <xf numFmtId="1" fontId="23" fillId="0" borderId="3" xfId="0" applyNumberFormat="1" applyFont="1" applyBorder="1"/>
    <xf numFmtId="0" fontId="22" fillId="0" borderId="0" xfId="0" applyFont="1"/>
    <xf numFmtId="4" fontId="33" fillId="0" borderId="0" xfId="0" applyNumberFormat="1" applyFont="1"/>
    <xf numFmtId="0" fontId="23" fillId="0" borderId="3" xfId="0" applyFont="1" applyBorder="1"/>
    <xf numFmtId="0" fontId="9" fillId="0" borderId="3" xfId="0" applyFont="1" applyFill="1" applyBorder="1" applyAlignment="1" applyProtection="1">
      <alignment horizontal="center" wrapText="1" readingOrder="1"/>
      <protection locked="0"/>
    </xf>
    <xf numFmtId="0" fontId="10" fillId="0" borderId="3" xfId="0" applyFont="1" applyFill="1" applyBorder="1" applyAlignment="1" applyProtection="1">
      <alignment horizontal="right" wrapText="1" readingOrder="1"/>
      <protection locked="0"/>
    </xf>
    <xf numFmtId="0" fontId="34" fillId="0" borderId="3" xfId="0" applyFont="1" applyFill="1" applyBorder="1" applyAlignment="1" applyProtection="1">
      <alignment horizontal="right" wrapText="1" readingOrder="1"/>
      <protection locked="0"/>
    </xf>
    <xf numFmtId="0" fontId="10" fillId="0" borderId="0" xfId="0" applyFont="1" applyFill="1"/>
    <xf numFmtId="0" fontId="10" fillId="0" borderId="3" xfId="0" applyFont="1" applyFill="1" applyBorder="1" applyAlignment="1" applyProtection="1">
      <alignment horizontal="center" wrapText="1" readingOrder="1"/>
      <protection locked="0"/>
    </xf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readingOrder="1"/>
    </xf>
    <xf numFmtId="167" fontId="11" fillId="0" borderId="3" xfId="0" applyNumberFormat="1" applyFont="1" applyFill="1" applyBorder="1" applyAlignment="1" applyProtection="1">
      <alignment horizontal="center" wrapText="1" readingOrder="1"/>
      <protection locked="0"/>
    </xf>
    <xf numFmtId="167" fontId="11" fillId="0" borderId="3" xfId="2" applyNumberFormat="1" applyFont="1" applyFill="1" applyBorder="1" applyAlignment="1" applyProtection="1">
      <alignment horizontal="center" wrapText="1" readingOrder="1"/>
      <protection locked="0"/>
    </xf>
    <xf numFmtId="2" fontId="11" fillId="0" borderId="3" xfId="0" applyNumberFormat="1" applyFont="1" applyFill="1" applyBorder="1" applyAlignment="1">
      <alignment horizontal="center" readingOrder="1"/>
    </xf>
    <xf numFmtId="167" fontId="10" fillId="0" borderId="3" xfId="0" applyNumberFormat="1" applyFont="1" applyFill="1" applyBorder="1" applyAlignment="1" applyProtection="1">
      <alignment horizontal="center" wrapText="1" readingOrder="1"/>
      <protection locked="0"/>
    </xf>
    <xf numFmtId="167" fontId="9" fillId="0" borderId="3" xfId="0" applyNumberFormat="1" applyFont="1" applyFill="1" applyBorder="1" applyAlignment="1" applyProtection="1">
      <alignment horizontal="center" wrapText="1" readingOrder="1"/>
      <protection locked="0"/>
    </xf>
    <xf numFmtId="2" fontId="9" fillId="0" borderId="3" xfId="0" applyNumberFormat="1" applyFont="1" applyFill="1" applyBorder="1" applyAlignment="1">
      <alignment horizontal="center" readingOrder="1"/>
    </xf>
    <xf numFmtId="167" fontId="34" fillId="0" borderId="3" xfId="0" applyNumberFormat="1" applyFont="1" applyFill="1" applyBorder="1" applyAlignment="1" applyProtection="1">
      <alignment horizontal="center" wrapText="1" readingOrder="1"/>
      <protection locked="0"/>
    </xf>
    <xf numFmtId="0" fontId="11" fillId="0" borderId="3" xfId="0" applyNumberFormat="1" applyFont="1" applyFill="1" applyBorder="1" applyAlignment="1" applyProtection="1">
      <alignment horizontal="center" wrapText="1" readingOrder="1"/>
    </xf>
    <xf numFmtId="1" fontId="1" fillId="0" borderId="3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3" xfId="0" applyNumberFormat="1" applyFont="1" applyBorder="1" applyAlignment="1">
      <alignment horizontal="center"/>
    </xf>
  </cellXfs>
  <cellStyles count="3">
    <cellStyle name="Bilješka" xfId="1" builtinId="10"/>
    <cellStyle name="Dobro" xfId="2" builtinId="2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topLeftCell="A6" workbookViewId="0">
      <selection activeCell="I18" sqref="I18"/>
    </sheetView>
  </sheetViews>
  <sheetFormatPr defaultRowHeight="14.4" x14ac:dyDescent="0.3"/>
  <cols>
    <col min="6" max="6" width="25.33203125" customWidth="1"/>
    <col min="7" max="10" width="25.33203125" style="174" customWidth="1"/>
    <col min="11" max="12" width="15.6640625" style="174" customWidth="1"/>
  </cols>
  <sheetData>
    <row r="1" spans="2:12" ht="42" customHeight="1" x14ac:dyDescent="0.3">
      <c r="B1" s="97" t="s">
        <v>55</v>
      </c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2:12" ht="18" customHeight="1" x14ac:dyDescent="0.3">
      <c r="B2" s="42"/>
      <c r="C2" s="42"/>
      <c r="D2" s="42"/>
      <c r="E2" s="42"/>
      <c r="F2" s="42"/>
      <c r="G2" s="42"/>
      <c r="H2" s="42"/>
      <c r="I2" s="42"/>
      <c r="J2" s="42"/>
      <c r="K2" s="42"/>
      <c r="L2" s="175"/>
    </row>
    <row r="3" spans="2:12" ht="15.75" customHeight="1" x14ac:dyDescent="0.3">
      <c r="B3" s="97" t="s">
        <v>12</v>
      </c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2:12" ht="36" customHeight="1" x14ac:dyDescent="0.3">
      <c r="B4" s="117"/>
      <c r="C4" s="117"/>
      <c r="D4" s="117"/>
      <c r="E4" s="42"/>
      <c r="F4" s="42"/>
      <c r="G4" s="42"/>
      <c r="H4" s="42"/>
      <c r="I4" s="42"/>
      <c r="J4" s="176"/>
      <c r="K4" s="176"/>
      <c r="L4" s="175"/>
    </row>
    <row r="5" spans="2:12" ht="18" customHeight="1" x14ac:dyDescent="0.3">
      <c r="B5" s="97" t="s">
        <v>63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ht="18" customHeight="1" x14ac:dyDescent="0.3">
      <c r="B6" s="43"/>
      <c r="C6" s="44"/>
      <c r="D6" s="44"/>
      <c r="E6" s="44"/>
      <c r="F6" s="44"/>
      <c r="G6" s="177"/>
      <c r="H6" s="177"/>
      <c r="I6" s="177"/>
      <c r="J6" s="177"/>
      <c r="K6" s="177"/>
      <c r="L6" s="175"/>
    </row>
    <row r="7" spans="2:12" x14ac:dyDescent="0.3">
      <c r="B7" s="110" t="s">
        <v>64</v>
      </c>
      <c r="C7" s="110"/>
      <c r="D7" s="110"/>
      <c r="E7" s="110"/>
      <c r="F7" s="110"/>
      <c r="G7" s="45"/>
      <c r="H7" s="45"/>
      <c r="I7" s="45"/>
      <c r="J7" s="45"/>
      <c r="K7" s="178"/>
      <c r="L7" s="175"/>
    </row>
    <row r="8" spans="2:12" ht="26.4" x14ac:dyDescent="0.3">
      <c r="B8" s="111" t="s">
        <v>7</v>
      </c>
      <c r="C8" s="112"/>
      <c r="D8" s="112"/>
      <c r="E8" s="112"/>
      <c r="F8" s="113"/>
      <c r="G8" s="21" t="s">
        <v>65</v>
      </c>
      <c r="H8" s="1" t="s">
        <v>54</v>
      </c>
      <c r="I8" s="1" t="s">
        <v>51</v>
      </c>
      <c r="J8" s="21" t="s">
        <v>66</v>
      </c>
      <c r="K8" s="1" t="s">
        <v>17</v>
      </c>
      <c r="L8" s="1" t="s">
        <v>52</v>
      </c>
    </row>
    <row r="9" spans="2:12" s="24" customFormat="1" ht="10.199999999999999" x14ac:dyDescent="0.2">
      <c r="B9" s="104">
        <v>1</v>
      </c>
      <c r="C9" s="104"/>
      <c r="D9" s="104"/>
      <c r="E9" s="104"/>
      <c r="F9" s="105"/>
      <c r="G9" s="23">
        <v>2</v>
      </c>
      <c r="H9" s="22">
        <v>3</v>
      </c>
      <c r="I9" s="22">
        <v>4</v>
      </c>
      <c r="J9" s="22">
        <v>5</v>
      </c>
      <c r="K9" s="22" t="s">
        <v>19</v>
      </c>
      <c r="L9" s="22" t="s">
        <v>20</v>
      </c>
    </row>
    <row r="10" spans="2:12" ht="15" x14ac:dyDescent="0.25">
      <c r="B10" s="106" t="s">
        <v>0</v>
      </c>
      <c r="C10" s="107"/>
      <c r="D10" s="107"/>
      <c r="E10" s="107"/>
      <c r="F10" s="108"/>
      <c r="G10" s="179">
        <f>G11+G12</f>
        <v>58871.67</v>
      </c>
      <c r="H10" s="179">
        <f>H11+H12</f>
        <v>218221</v>
      </c>
      <c r="I10" s="179">
        <f>I11+I12</f>
        <v>218221</v>
      </c>
      <c r="J10" s="179">
        <f>J11+J12</f>
        <v>60656.94</v>
      </c>
      <c r="K10" s="179"/>
      <c r="L10" s="179">
        <f>(J10/I10)*100</f>
        <v>27.796105782669862</v>
      </c>
    </row>
    <row r="11" spans="2:12" ht="15" x14ac:dyDescent="0.25">
      <c r="B11" s="109" t="s">
        <v>56</v>
      </c>
      <c r="C11" s="100"/>
      <c r="D11" s="100"/>
      <c r="E11" s="100"/>
      <c r="F11" s="102"/>
      <c r="G11" s="180">
        <v>58871.67</v>
      </c>
      <c r="H11" s="180">
        <v>218221</v>
      </c>
      <c r="I11" s="180">
        <v>218221</v>
      </c>
      <c r="J11" s="180">
        <v>60656.94</v>
      </c>
      <c r="K11" s="180">
        <f>(J11/G11)*100</f>
        <v>103.03247725094261</v>
      </c>
      <c r="L11" s="180">
        <f>(J11/I11)*100</f>
        <v>27.796105782669862</v>
      </c>
    </row>
    <row r="12" spans="2:12" ht="15" x14ac:dyDescent="0.25">
      <c r="B12" s="114" t="s">
        <v>61</v>
      </c>
      <c r="C12" s="102"/>
      <c r="D12" s="102"/>
      <c r="E12" s="102"/>
      <c r="F12" s="102"/>
      <c r="G12" s="180"/>
      <c r="H12" s="180"/>
      <c r="I12" s="180"/>
      <c r="J12" s="180"/>
      <c r="K12" s="180"/>
      <c r="L12" s="180"/>
    </row>
    <row r="13" spans="2:12" ht="15" x14ac:dyDescent="0.25">
      <c r="B13" s="17" t="s">
        <v>1</v>
      </c>
      <c r="C13" s="32"/>
      <c r="D13" s="32"/>
      <c r="E13" s="32"/>
      <c r="F13" s="32"/>
      <c r="G13" s="179">
        <f>G14+G15</f>
        <v>46564.9</v>
      </c>
      <c r="H13" s="179">
        <f>H14+H15</f>
        <v>218221</v>
      </c>
      <c r="I13" s="179">
        <f>I14+I15</f>
        <v>218221</v>
      </c>
      <c r="J13" s="179">
        <f>J14+J15</f>
        <v>50761.04</v>
      </c>
      <c r="K13" s="179">
        <f t="shared" ref="K12:K14" si="0">(J13/G13)*100</f>
        <v>109.0113798161276</v>
      </c>
      <c r="L13" s="179">
        <f t="shared" ref="L13:L15" si="1">(J13/I13)*100</f>
        <v>23.261299324996219</v>
      </c>
    </row>
    <row r="14" spans="2:12" x14ac:dyDescent="0.3">
      <c r="B14" s="99" t="s">
        <v>57</v>
      </c>
      <c r="C14" s="100"/>
      <c r="D14" s="100"/>
      <c r="E14" s="100"/>
      <c r="F14" s="100"/>
      <c r="G14" s="180">
        <v>43057.97</v>
      </c>
      <c r="H14" s="180">
        <v>151198</v>
      </c>
      <c r="I14" s="180">
        <v>151198</v>
      </c>
      <c r="J14" s="180">
        <v>50761.04</v>
      </c>
      <c r="K14" s="180">
        <f t="shared" si="0"/>
        <v>117.88999806539881</v>
      </c>
      <c r="L14" s="180">
        <f t="shared" si="1"/>
        <v>33.572560483604278</v>
      </c>
    </row>
    <row r="15" spans="2:12" x14ac:dyDescent="0.3">
      <c r="B15" s="101" t="s">
        <v>58</v>
      </c>
      <c r="C15" s="102"/>
      <c r="D15" s="102"/>
      <c r="E15" s="102"/>
      <c r="F15" s="102"/>
      <c r="G15" s="184">
        <v>3506.93</v>
      </c>
      <c r="H15" s="184">
        <v>67023</v>
      </c>
      <c r="I15" s="184">
        <v>67023</v>
      </c>
      <c r="J15" s="184"/>
      <c r="K15" s="181"/>
      <c r="L15" s="180">
        <f t="shared" si="1"/>
        <v>0</v>
      </c>
    </row>
    <row r="16" spans="2:12" x14ac:dyDescent="0.3">
      <c r="B16" s="116" t="s">
        <v>67</v>
      </c>
      <c r="C16" s="107"/>
      <c r="D16" s="107"/>
      <c r="E16" s="107"/>
      <c r="F16" s="107"/>
      <c r="G16" s="179">
        <f>G10-G13</f>
        <v>12306.769999999997</v>
      </c>
      <c r="H16" s="179"/>
      <c r="I16" s="179"/>
      <c r="J16" s="179">
        <f t="shared" ref="H16:J16" si="2">J10-J13</f>
        <v>9895.9000000000015</v>
      </c>
      <c r="K16" s="182"/>
      <c r="L16" s="182"/>
    </row>
    <row r="17" spans="1:43" ht="17.399999999999999" x14ac:dyDescent="0.3">
      <c r="B17" s="42"/>
      <c r="C17" s="46"/>
      <c r="D17" s="46"/>
      <c r="E17" s="46"/>
      <c r="F17" s="46"/>
      <c r="G17" s="46"/>
      <c r="H17" s="46"/>
      <c r="I17" s="183"/>
      <c r="J17" s="183"/>
      <c r="K17" s="183"/>
      <c r="L17" s="183"/>
    </row>
    <row r="18" spans="1:43" ht="18" customHeight="1" x14ac:dyDescent="0.3">
      <c r="B18" s="110" t="s">
        <v>68</v>
      </c>
      <c r="C18" s="110"/>
      <c r="D18" s="110"/>
      <c r="E18" s="110"/>
      <c r="F18" s="110"/>
      <c r="G18" s="46"/>
      <c r="H18" s="46"/>
      <c r="I18" s="183"/>
      <c r="J18" s="183"/>
      <c r="K18" s="183"/>
      <c r="L18" s="183"/>
    </row>
    <row r="19" spans="1:43" ht="26.4" x14ac:dyDescent="0.3">
      <c r="B19" s="111" t="s">
        <v>7</v>
      </c>
      <c r="C19" s="112"/>
      <c r="D19" s="112"/>
      <c r="E19" s="112"/>
      <c r="F19" s="113"/>
      <c r="G19" s="21" t="s">
        <v>65</v>
      </c>
      <c r="H19" s="1" t="s">
        <v>54</v>
      </c>
      <c r="I19" s="1" t="s">
        <v>51</v>
      </c>
      <c r="J19" s="21" t="s">
        <v>66</v>
      </c>
      <c r="K19" s="1" t="s">
        <v>17</v>
      </c>
      <c r="L19" s="1" t="s">
        <v>52</v>
      </c>
    </row>
    <row r="20" spans="1:43" s="24" customFormat="1" x14ac:dyDescent="0.3">
      <c r="B20" s="104">
        <v>1</v>
      </c>
      <c r="C20" s="104"/>
      <c r="D20" s="104"/>
      <c r="E20" s="104"/>
      <c r="F20" s="105"/>
      <c r="G20" s="23">
        <v>2</v>
      </c>
      <c r="H20" s="22">
        <v>3</v>
      </c>
      <c r="I20" s="22">
        <v>4</v>
      </c>
      <c r="J20" s="22">
        <v>5</v>
      </c>
      <c r="K20" s="22" t="s">
        <v>19</v>
      </c>
      <c r="L20" s="22" t="s">
        <v>20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3">
      <c r="A21" s="24"/>
      <c r="B21" s="109" t="s">
        <v>59</v>
      </c>
      <c r="C21" s="121"/>
      <c r="D21" s="121"/>
      <c r="E21" s="121"/>
      <c r="F21" s="122"/>
      <c r="G21" s="184"/>
      <c r="H21" s="184"/>
      <c r="I21" s="184"/>
      <c r="J21" s="184"/>
      <c r="K21" s="184"/>
      <c r="L21" s="184"/>
    </row>
    <row r="22" spans="1:43" x14ac:dyDescent="0.3">
      <c r="A22" s="24"/>
      <c r="B22" s="109" t="s">
        <v>60</v>
      </c>
      <c r="C22" s="100"/>
      <c r="D22" s="100"/>
      <c r="E22" s="100"/>
      <c r="F22" s="100"/>
      <c r="G22" s="184"/>
      <c r="H22" s="184"/>
      <c r="I22" s="184"/>
      <c r="J22" s="184"/>
      <c r="K22" s="184"/>
      <c r="L22" s="184"/>
    </row>
    <row r="23" spans="1:43" s="33" customFormat="1" ht="15" customHeight="1" x14ac:dyDescent="0.3">
      <c r="A23" s="24"/>
      <c r="B23" s="118" t="s">
        <v>62</v>
      </c>
      <c r="C23" s="119"/>
      <c r="D23" s="119"/>
      <c r="E23" s="119"/>
      <c r="F23" s="120"/>
      <c r="G23" s="179"/>
      <c r="H23" s="179"/>
      <c r="I23" s="179"/>
      <c r="J23" s="179"/>
      <c r="K23" s="179"/>
      <c r="L23" s="179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3" customFormat="1" ht="15" customHeight="1" x14ac:dyDescent="0.3">
      <c r="A24" s="24"/>
      <c r="B24" s="118" t="s">
        <v>69</v>
      </c>
      <c r="C24" s="119"/>
      <c r="D24" s="119"/>
      <c r="E24" s="119"/>
      <c r="F24" s="120"/>
      <c r="G24" s="179"/>
      <c r="H24" s="179"/>
      <c r="I24" s="179"/>
      <c r="J24" s="179"/>
      <c r="K24" s="179"/>
      <c r="L24" s="179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3">
      <c r="A25" s="24"/>
      <c r="B25" s="116" t="s">
        <v>70</v>
      </c>
      <c r="C25" s="107"/>
      <c r="D25" s="107"/>
      <c r="E25" s="107"/>
      <c r="F25" s="107"/>
      <c r="G25" s="179"/>
      <c r="H25" s="179"/>
      <c r="I25" s="179"/>
      <c r="J25" s="179"/>
      <c r="K25" s="179"/>
      <c r="L25" s="179"/>
    </row>
    <row r="26" spans="1:43" ht="15.6" x14ac:dyDescent="0.3">
      <c r="B26" s="47"/>
      <c r="C26" s="48"/>
      <c r="D26" s="48"/>
      <c r="E26" s="48"/>
      <c r="F26" s="48"/>
      <c r="G26" s="185"/>
      <c r="H26" s="185"/>
      <c r="I26" s="185"/>
      <c r="J26" s="185"/>
      <c r="K26" s="185"/>
      <c r="L26" s="175"/>
    </row>
    <row r="27" spans="1:43" ht="15.6" x14ac:dyDescent="0.3">
      <c r="B27" s="123" t="s">
        <v>92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43" ht="15.6" x14ac:dyDescent="0.3">
      <c r="B28" s="14"/>
      <c r="C28" s="15"/>
      <c r="D28" s="15"/>
      <c r="E28" s="15"/>
      <c r="F28" s="15"/>
      <c r="G28" s="186"/>
      <c r="H28" s="186"/>
      <c r="I28" s="186"/>
      <c r="J28" s="186"/>
      <c r="K28" s="186"/>
    </row>
    <row r="29" spans="1:43" ht="15" customHeight="1" x14ac:dyDescent="0.3">
      <c r="B29" s="103" t="s">
        <v>50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</row>
    <row r="30" spans="1:43" x14ac:dyDescent="0.3">
      <c r="B30" s="31"/>
      <c r="C30" s="31"/>
      <c r="D30" s="31"/>
      <c r="E30" s="31"/>
      <c r="F30" s="31"/>
      <c r="G30" s="187"/>
      <c r="H30" s="187"/>
      <c r="I30" s="187"/>
      <c r="J30" s="187"/>
      <c r="K30" s="187"/>
    </row>
    <row r="31" spans="1:43" ht="15" customHeight="1" x14ac:dyDescent="0.3">
      <c r="B31" s="103" t="s">
        <v>71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</row>
    <row r="32" spans="1:43" ht="36.75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2:12" x14ac:dyDescent="0.3"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2:12" ht="15" customHeight="1" x14ac:dyDescent="0.3">
      <c r="B34" s="115" t="s">
        <v>93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2:12" x14ac:dyDescent="0.3"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opLeftCell="A61" workbookViewId="0">
      <selection activeCell="F32" sqref="F32"/>
    </sheetView>
  </sheetViews>
  <sheetFormatPr defaultRowHeight="13.8" x14ac:dyDescent="0.25"/>
  <cols>
    <col min="1" max="1" width="7.44140625" style="155" bestFit="1" customWidth="1"/>
    <col min="2" max="2" width="8.44140625" style="155" bestFit="1" customWidth="1"/>
    <col min="3" max="3" width="5.44140625" style="155" bestFit="1" customWidth="1"/>
    <col min="4" max="4" width="5.44140625" style="155" customWidth="1"/>
    <col min="5" max="5" width="44.6640625" style="155" customWidth="1"/>
    <col min="6" max="9" width="25.33203125" style="192" customWidth="1"/>
    <col min="10" max="11" width="15.6640625" style="192" customWidth="1"/>
    <col min="12" max="16384" width="8.88671875" style="155"/>
  </cols>
  <sheetData>
    <row r="1" spans="1:11" ht="18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1" ht="15.75" customHeight="1" x14ac:dyDescent="0.25">
      <c r="A2" s="128" t="s">
        <v>12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7.399999999999999" x14ac:dyDescent="0.25">
      <c r="A3" s="16"/>
      <c r="B3" s="16"/>
      <c r="C3" s="16"/>
      <c r="D3" s="16"/>
      <c r="E3" s="16"/>
      <c r="F3" s="16"/>
      <c r="G3" s="16"/>
      <c r="H3" s="16"/>
      <c r="I3" s="173"/>
      <c r="J3" s="173"/>
    </row>
    <row r="4" spans="1:11" ht="18" customHeight="1" x14ac:dyDescent="0.25">
      <c r="A4" s="128" t="s">
        <v>72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ht="17.399999999999999" x14ac:dyDescent="0.25">
      <c r="A5" s="16"/>
      <c r="B5" s="16"/>
      <c r="C5" s="16"/>
      <c r="D5" s="16"/>
      <c r="E5" s="16"/>
      <c r="F5" s="16"/>
      <c r="G5" s="16"/>
      <c r="H5" s="16"/>
      <c r="I5" s="173"/>
      <c r="J5" s="173"/>
    </row>
    <row r="6" spans="1:11" ht="15.75" customHeight="1" x14ac:dyDescent="0.25">
      <c r="A6" s="128" t="s">
        <v>18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ht="17.399999999999999" x14ac:dyDescent="0.25">
      <c r="A7" s="16"/>
      <c r="B7" s="16"/>
      <c r="C7" s="16"/>
      <c r="D7" s="16"/>
      <c r="E7" s="16"/>
      <c r="F7" s="16"/>
      <c r="G7" s="16"/>
      <c r="H7" s="16"/>
      <c r="I7" s="173"/>
      <c r="J7" s="173"/>
    </row>
    <row r="8" spans="1:11" ht="26.4" x14ac:dyDescent="0.25">
      <c r="A8" s="124" t="s">
        <v>7</v>
      </c>
      <c r="B8" s="125"/>
      <c r="C8" s="125"/>
      <c r="D8" s="125"/>
      <c r="E8" s="126"/>
      <c r="F8" s="91" t="s">
        <v>65</v>
      </c>
      <c r="G8" s="91" t="s">
        <v>54</v>
      </c>
      <c r="H8" s="91" t="s">
        <v>51</v>
      </c>
      <c r="I8" s="91" t="s">
        <v>66</v>
      </c>
      <c r="J8" s="91" t="s">
        <v>17</v>
      </c>
      <c r="K8" s="91" t="s">
        <v>52</v>
      </c>
    </row>
    <row r="9" spans="1:11" ht="16.5" customHeight="1" x14ac:dyDescent="0.25">
      <c r="A9" s="124">
        <v>1</v>
      </c>
      <c r="B9" s="125"/>
      <c r="C9" s="125"/>
      <c r="D9" s="125"/>
      <c r="E9" s="126"/>
      <c r="F9" s="91">
        <v>2</v>
      </c>
      <c r="G9" s="91">
        <v>3</v>
      </c>
      <c r="H9" s="91">
        <v>4</v>
      </c>
      <c r="I9" s="91">
        <v>5</v>
      </c>
      <c r="J9" s="91" t="s">
        <v>19</v>
      </c>
      <c r="K9" s="91" t="s">
        <v>20</v>
      </c>
    </row>
    <row r="10" spans="1:11" x14ac:dyDescent="0.25">
      <c r="A10" s="6"/>
      <c r="B10" s="6"/>
      <c r="C10" s="6"/>
      <c r="D10" s="6"/>
      <c r="E10" s="6" t="s">
        <v>21</v>
      </c>
      <c r="F10" s="217">
        <f>F11</f>
        <v>58871.67</v>
      </c>
      <c r="G10" s="217">
        <f>G11</f>
        <v>218221</v>
      </c>
      <c r="H10" s="217">
        <f>G10</f>
        <v>218221</v>
      </c>
      <c r="I10" s="218">
        <f>I11</f>
        <v>60656.94</v>
      </c>
      <c r="J10" s="221">
        <f>(I10/F10)*100</f>
        <v>103.03247725094261</v>
      </c>
      <c r="K10" s="221">
        <f>(I10/H10)*100</f>
        <v>27.796105782669862</v>
      </c>
    </row>
    <row r="11" spans="1:11" ht="15.75" customHeight="1" x14ac:dyDescent="0.25">
      <c r="A11" s="6">
        <v>6</v>
      </c>
      <c r="B11" s="6"/>
      <c r="C11" s="6"/>
      <c r="D11" s="6"/>
      <c r="E11" s="6" t="s">
        <v>2</v>
      </c>
      <c r="F11" s="220">
        <f t="shared" ref="F11" si="0">F12+F16+F19+F22+F25</f>
        <v>58871.67</v>
      </c>
      <c r="G11" s="218">
        <f>G12+G16+G19+G22+G25</f>
        <v>218221</v>
      </c>
      <c r="H11" s="217">
        <f t="shared" ref="H11:H27" si="1">G11</f>
        <v>218221</v>
      </c>
      <c r="I11" s="218">
        <f>I12+I16+I19+I22+I25</f>
        <v>60656.94</v>
      </c>
      <c r="J11" s="221">
        <f>(I11/F11)*100</f>
        <v>103.03247725094261</v>
      </c>
      <c r="K11" s="221">
        <f>(I11/H11)*100</f>
        <v>27.796105782669862</v>
      </c>
    </row>
    <row r="12" spans="1:11" ht="26.4" x14ac:dyDescent="0.25">
      <c r="A12" s="6"/>
      <c r="B12" s="11">
        <v>63</v>
      </c>
      <c r="C12" s="11"/>
      <c r="D12" s="11"/>
      <c r="E12" s="11" t="s">
        <v>22</v>
      </c>
      <c r="F12" s="208">
        <v>11945.06</v>
      </c>
      <c r="G12" s="207">
        <f>G13</f>
        <v>34770.990000000005</v>
      </c>
      <c r="H12" s="207">
        <f t="shared" si="1"/>
        <v>34770.990000000005</v>
      </c>
      <c r="I12" s="212">
        <v>12759.69</v>
      </c>
      <c r="J12" s="195">
        <f t="shared" ref="J12:J28" si="2">(I12/F12)*100</f>
        <v>106.81980668159056</v>
      </c>
      <c r="K12" s="195">
        <f t="shared" ref="K12:K28" si="3">(I12/H12)*100</f>
        <v>36.696366712595754</v>
      </c>
    </row>
    <row r="13" spans="1:11" ht="26.4" x14ac:dyDescent="0.25">
      <c r="A13" s="6"/>
      <c r="B13" s="11"/>
      <c r="C13" s="11">
        <v>636</v>
      </c>
      <c r="D13" s="11"/>
      <c r="E13" s="196" t="s">
        <v>104</v>
      </c>
      <c r="F13" s="208">
        <v>11945.06</v>
      </c>
      <c r="G13" s="207">
        <f>G14+G15</f>
        <v>34770.990000000005</v>
      </c>
      <c r="H13" s="207">
        <f t="shared" si="1"/>
        <v>34770.990000000005</v>
      </c>
      <c r="I13" s="212">
        <v>12759.69</v>
      </c>
      <c r="J13" s="195">
        <f t="shared" si="2"/>
        <v>106.81980668159056</v>
      </c>
      <c r="K13" s="195">
        <f t="shared" si="3"/>
        <v>36.696366712595754</v>
      </c>
    </row>
    <row r="14" spans="1:11" x14ac:dyDescent="0.25">
      <c r="A14" s="7"/>
      <c r="B14" s="7"/>
      <c r="C14" s="7"/>
      <c r="D14" s="7">
        <v>6361</v>
      </c>
      <c r="E14" s="7" t="s">
        <v>94</v>
      </c>
      <c r="F14" s="208">
        <v>10286.02</v>
      </c>
      <c r="G14" s="207">
        <v>17517.990000000002</v>
      </c>
      <c r="H14" s="207">
        <f t="shared" si="1"/>
        <v>17517.990000000002</v>
      </c>
      <c r="I14" s="212">
        <v>10570.69</v>
      </c>
      <c r="J14" s="195">
        <f t="shared" si="2"/>
        <v>102.76754274247959</v>
      </c>
      <c r="K14" s="195">
        <f t="shared" si="3"/>
        <v>60.341911372252177</v>
      </c>
    </row>
    <row r="15" spans="1:11" x14ac:dyDescent="0.25">
      <c r="A15" s="7"/>
      <c r="B15" s="7"/>
      <c r="C15" s="7"/>
      <c r="D15" s="7">
        <v>6362</v>
      </c>
      <c r="E15" s="7" t="s">
        <v>95</v>
      </c>
      <c r="F15" s="208">
        <v>1659.04</v>
      </c>
      <c r="G15" s="207">
        <v>17253</v>
      </c>
      <c r="H15" s="207">
        <f t="shared" si="1"/>
        <v>17253</v>
      </c>
      <c r="I15" s="212">
        <v>2189</v>
      </c>
      <c r="J15" s="195">
        <f t="shared" si="2"/>
        <v>131.94377471308709</v>
      </c>
      <c r="K15" s="195">
        <f t="shared" si="3"/>
        <v>12.687648524894222</v>
      </c>
    </row>
    <row r="16" spans="1:11" x14ac:dyDescent="0.25">
      <c r="A16" s="7"/>
      <c r="B16" s="7">
        <v>64</v>
      </c>
      <c r="C16" s="7"/>
      <c r="D16" s="7"/>
      <c r="E16" s="197" t="s">
        <v>96</v>
      </c>
      <c r="F16" s="208">
        <v>0.05</v>
      </c>
      <c r="G16" s="207">
        <f>G17</f>
        <v>0</v>
      </c>
      <c r="H16" s="207">
        <f t="shared" si="1"/>
        <v>0</v>
      </c>
      <c r="I16" s="212">
        <v>0.02</v>
      </c>
      <c r="J16" s="195">
        <f t="shared" si="2"/>
        <v>40</v>
      </c>
      <c r="K16" s="195"/>
    </row>
    <row r="17" spans="1:11" x14ac:dyDescent="0.25">
      <c r="A17" s="7"/>
      <c r="B17" s="7"/>
      <c r="C17" s="7">
        <v>641</v>
      </c>
      <c r="D17" s="7"/>
      <c r="E17" s="197" t="s">
        <v>97</v>
      </c>
      <c r="F17" s="208">
        <v>0.05</v>
      </c>
      <c r="G17" s="207">
        <f>G18</f>
        <v>0</v>
      </c>
      <c r="H17" s="207">
        <f t="shared" si="1"/>
        <v>0</v>
      </c>
      <c r="I17" s="212">
        <v>0.02</v>
      </c>
      <c r="J17" s="195">
        <f t="shared" si="2"/>
        <v>40</v>
      </c>
      <c r="K17" s="195"/>
    </row>
    <row r="18" spans="1:11" x14ac:dyDescent="0.25">
      <c r="A18" s="7"/>
      <c r="B18" s="7"/>
      <c r="C18" s="7"/>
      <c r="D18" s="7">
        <v>6413</v>
      </c>
      <c r="E18" s="197" t="s">
        <v>98</v>
      </c>
      <c r="F18" s="208">
        <v>0.05</v>
      </c>
      <c r="G18" s="207"/>
      <c r="H18" s="207">
        <f t="shared" si="1"/>
        <v>0</v>
      </c>
      <c r="I18" s="212">
        <v>0.02</v>
      </c>
      <c r="J18" s="195">
        <f t="shared" si="2"/>
        <v>40</v>
      </c>
      <c r="K18" s="195"/>
    </row>
    <row r="19" spans="1:11" ht="30.6" customHeight="1" x14ac:dyDescent="0.25">
      <c r="A19" s="7"/>
      <c r="B19" s="7">
        <v>65</v>
      </c>
      <c r="C19" s="7"/>
      <c r="D19" s="7"/>
      <c r="E19" s="26" t="s">
        <v>378</v>
      </c>
      <c r="F19" s="208">
        <v>564.07000000000005</v>
      </c>
      <c r="G19" s="207">
        <f>G20</f>
        <v>0</v>
      </c>
      <c r="H19" s="207">
        <f t="shared" si="1"/>
        <v>0</v>
      </c>
      <c r="I19" s="212">
        <v>779.31</v>
      </c>
      <c r="J19" s="195">
        <f t="shared" si="2"/>
        <v>138.15838459765629</v>
      </c>
      <c r="K19" s="195"/>
    </row>
    <row r="20" spans="1:11" x14ac:dyDescent="0.25">
      <c r="A20" s="7"/>
      <c r="B20" s="7"/>
      <c r="C20" s="7">
        <v>652</v>
      </c>
      <c r="D20" s="7"/>
      <c r="E20" s="7" t="s">
        <v>99</v>
      </c>
      <c r="F20" s="208">
        <v>564.07000000000005</v>
      </c>
      <c r="G20" s="207">
        <f>G21</f>
        <v>0</v>
      </c>
      <c r="H20" s="207">
        <f t="shared" si="1"/>
        <v>0</v>
      </c>
      <c r="I20" s="212">
        <v>779.31</v>
      </c>
      <c r="J20" s="195">
        <f t="shared" si="2"/>
        <v>138.15838459765629</v>
      </c>
      <c r="K20" s="195"/>
    </row>
    <row r="21" spans="1:11" x14ac:dyDescent="0.25">
      <c r="A21" s="7"/>
      <c r="B21" s="7"/>
      <c r="C21" s="7"/>
      <c r="D21" s="7">
        <v>6526</v>
      </c>
      <c r="E21" s="7" t="s">
        <v>100</v>
      </c>
      <c r="F21" s="208">
        <v>564.07000000000005</v>
      </c>
      <c r="G21" s="207"/>
      <c r="H21" s="207">
        <f t="shared" si="1"/>
        <v>0</v>
      </c>
      <c r="I21" s="212">
        <v>779.31</v>
      </c>
      <c r="J21" s="195">
        <f t="shared" si="2"/>
        <v>138.15838459765629</v>
      </c>
      <c r="K21" s="195"/>
    </row>
    <row r="22" spans="1:11" ht="26.4" x14ac:dyDescent="0.25">
      <c r="A22" s="7"/>
      <c r="B22" s="7">
        <v>66</v>
      </c>
      <c r="C22" s="7"/>
      <c r="D22" s="7"/>
      <c r="E22" s="11" t="s">
        <v>23</v>
      </c>
      <c r="F22" s="208">
        <v>256.82</v>
      </c>
      <c r="G22" s="207">
        <f>G23</f>
        <v>10653.02</v>
      </c>
      <c r="H22" s="207">
        <f t="shared" si="1"/>
        <v>10653.02</v>
      </c>
      <c r="I22" s="212">
        <v>712.05</v>
      </c>
      <c r="J22" s="195">
        <f t="shared" si="2"/>
        <v>277.25644420216491</v>
      </c>
      <c r="K22" s="195">
        <f t="shared" si="3"/>
        <v>6.6840201182387702</v>
      </c>
    </row>
    <row r="23" spans="1:11" ht="26.4" x14ac:dyDescent="0.25">
      <c r="A23" s="7"/>
      <c r="B23" s="20"/>
      <c r="C23" s="7">
        <v>661</v>
      </c>
      <c r="D23" s="7"/>
      <c r="E23" s="11" t="s">
        <v>24</v>
      </c>
      <c r="F23" s="208">
        <v>256.82</v>
      </c>
      <c r="G23" s="207">
        <f>G24</f>
        <v>10653.02</v>
      </c>
      <c r="H23" s="207">
        <f t="shared" si="1"/>
        <v>10653.02</v>
      </c>
      <c r="I23" s="212">
        <v>712.05</v>
      </c>
      <c r="J23" s="195">
        <f t="shared" si="2"/>
        <v>277.25644420216491</v>
      </c>
      <c r="K23" s="195">
        <f t="shared" si="3"/>
        <v>6.6840201182387702</v>
      </c>
    </row>
    <row r="24" spans="1:11" x14ac:dyDescent="0.25">
      <c r="A24" s="7"/>
      <c r="B24" s="20"/>
      <c r="C24" s="7"/>
      <c r="D24" s="7">
        <v>6614</v>
      </c>
      <c r="E24" s="11" t="s">
        <v>25</v>
      </c>
      <c r="F24" s="208">
        <v>256.82</v>
      </c>
      <c r="G24" s="207">
        <v>10653.02</v>
      </c>
      <c r="H24" s="207">
        <f t="shared" si="1"/>
        <v>10653.02</v>
      </c>
      <c r="I24" s="212">
        <v>712.05</v>
      </c>
      <c r="J24" s="195">
        <f t="shared" si="2"/>
        <v>277.25644420216491</v>
      </c>
      <c r="K24" s="195">
        <f t="shared" si="3"/>
        <v>6.6840201182387702</v>
      </c>
    </row>
    <row r="25" spans="1:11" ht="26.4" x14ac:dyDescent="0.25">
      <c r="A25" s="7"/>
      <c r="B25" s="7">
        <v>67</v>
      </c>
      <c r="C25" s="7"/>
      <c r="D25" s="7"/>
      <c r="E25" s="196" t="s">
        <v>101</v>
      </c>
      <c r="F25" s="208">
        <v>46105.67</v>
      </c>
      <c r="G25" s="207">
        <f>G26</f>
        <v>172796.99</v>
      </c>
      <c r="H25" s="207">
        <f t="shared" si="1"/>
        <v>172796.99</v>
      </c>
      <c r="I25" s="212">
        <v>46405.87</v>
      </c>
      <c r="J25" s="195">
        <f t="shared" si="2"/>
        <v>100.65111297590947</v>
      </c>
      <c r="K25" s="195">
        <f t="shared" si="3"/>
        <v>26.855716641823452</v>
      </c>
    </row>
    <row r="26" spans="1:11" ht="26.4" x14ac:dyDescent="0.25">
      <c r="A26" s="7"/>
      <c r="B26" s="20"/>
      <c r="C26" s="7">
        <v>671</v>
      </c>
      <c r="D26" s="7"/>
      <c r="E26" s="196" t="s">
        <v>102</v>
      </c>
      <c r="F26" s="208">
        <v>46105.67</v>
      </c>
      <c r="G26" s="207">
        <f>G27+G28</f>
        <v>172796.99</v>
      </c>
      <c r="H26" s="207">
        <f t="shared" si="1"/>
        <v>172796.99</v>
      </c>
      <c r="I26" s="212">
        <v>46405.87</v>
      </c>
      <c r="J26" s="195">
        <f t="shared" si="2"/>
        <v>100.65111297590947</v>
      </c>
      <c r="K26" s="195">
        <f t="shared" si="3"/>
        <v>26.855716641823452</v>
      </c>
    </row>
    <row r="27" spans="1:11" ht="26.4" x14ac:dyDescent="0.25">
      <c r="A27" s="7"/>
      <c r="B27" s="20"/>
      <c r="C27" s="7"/>
      <c r="D27" s="7">
        <v>6711</v>
      </c>
      <c r="E27" s="197" t="s">
        <v>103</v>
      </c>
      <c r="F27" s="209">
        <v>42598.74</v>
      </c>
      <c r="G27" s="213">
        <v>105773.99</v>
      </c>
      <c r="H27" s="207">
        <f t="shared" si="1"/>
        <v>105773.99</v>
      </c>
      <c r="I27" s="214">
        <v>46405.87</v>
      </c>
      <c r="J27" s="195">
        <f t="shared" si="2"/>
        <v>108.93718922202864</v>
      </c>
      <c r="K27" s="195">
        <f t="shared" si="3"/>
        <v>43.872666616811941</v>
      </c>
    </row>
    <row r="28" spans="1:11" ht="26.4" x14ac:dyDescent="0.25">
      <c r="A28" s="7"/>
      <c r="B28" s="20"/>
      <c r="C28" s="7"/>
      <c r="D28" s="7">
        <v>6712</v>
      </c>
      <c r="E28" s="196" t="s">
        <v>105</v>
      </c>
      <c r="F28" s="208">
        <v>3506.93</v>
      </c>
      <c r="G28" s="207">
        <v>67023</v>
      </c>
      <c r="H28" s="207">
        <v>67023</v>
      </c>
      <c r="I28" s="212"/>
      <c r="J28" s="194">
        <f t="shared" si="2"/>
        <v>0</v>
      </c>
      <c r="K28" s="195">
        <f t="shared" si="3"/>
        <v>0</v>
      </c>
    </row>
    <row r="29" spans="1:11" ht="15.75" customHeight="1" x14ac:dyDescent="0.25">
      <c r="A29" s="193"/>
      <c r="B29" s="193"/>
      <c r="C29" s="193"/>
      <c r="D29" s="193"/>
      <c r="E29" s="193"/>
      <c r="F29" s="210"/>
      <c r="G29" s="210"/>
      <c r="H29" s="210"/>
      <c r="I29" s="210"/>
    </row>
    <row r="30" spans="1:11" ht="26.4" x14ac:dyDescent="0.25">
      <c r="A30" s="127" t="s">
        <v>7</v>
      </c>
      <c r="B30" s="127"/>
      <c r="C30" s="127"/>
      <c r="D30" s="127"/>
      <c r="E30" s="127"/>
      <c r="F30" s="211" t="s">
        <v>65</v>
      </c>
      <c r="G30" s="215" t="s">
        <v>54</v>
      </c>
      <c r="H30" s="215" t="s">
        <v>51</v>
      </c>
      <c r="I30" s="215" t="s">
        <v>66</v>
      </c>
      <c r="J30" s="91" t="s">
        <v>17</v>
      </c>
      <c r="K30" s="91" t="s">
        <v>52</v>
      </c>
    </row>
    <row r="31" spans="1:11" ht="12.75" customHeight="1" x14ac:dyDescent="0.25">
      <c r="A31" s="127">
        <v>1</v>
      </c>
      <c r="B31" s="127"/>
      <c r="C31" s="127"/>
      <c r="D31" s="127"/>
      <c r="E31" s="127"/>
      <c r="F31" s="211">
        <v>2</v>
      </c>
      <c r="G31" s="215">
        <v>3</v>
      </c>
      <c r="H31" s="215">
        <v>4</v>
      </c>
      <c r="I31" s="215">
        <v>5</v>
      </c>
      <c r="J31" s="91" t="s">
        <v>19</v>
      </c>
      <c r="K31" s="91" t="s">
        <v>20</v>
      </c>
    </row>
    <row r="32" spans="1:11" x14ac:dyDescent="0.25">
      <c r="A32" s="6"/>
      <c r="B32" s="6"/>
      <c r="C32" s="6"/>
      <c r="D32" s="6"/>
      <c r="E32" s="6" t="s">
        <v>8</v>
      </c>
      <c r="F32" s="222">
        <f>F33+F72</f>
        <v>46564.89</v>
      </c>
      <c r="G32" s="217">
        <f>G33+G72</f>
        <v>218221.25</v>
      </c>
      <c r="H32" s="217">
        <f>G32</f>
        <v>218221.25</v>
      </c>
      <c r="I32" s="217">
        <f t="shared" ref="I32" si="4">I33+I72</f>
        <v>50761.04</v>
      </c>
      <c r="J32" s="221">
        <f t="shared" ref="J32:J78" si="5">(I32/F32)*100</f>
        <v>109.01140322676592</v>
      </c>
      <c r="K32" s="221">
        <f t="shared" ref="K32:K78" si="6">(I32/H32)*100</f>
        <v>23.261272676240281</v>
      </c>
    </row>
    <row r="33" spans="1:11" x14ac:dyDescent="0.25">
      <c r="A33" s="6">
        <v>3</v>
      </c>
      <c r="B33" s="6"/>
      <c r="C33" s="6"/>
      <c r="D33" s="6"/>
      <c r="E33" s="6" t="s">
        <v>3</v>
      </c>
      <c r="F33" s="222">
        <v>43057.96</v>
      </c>
      <c r="G33" s="217">
        <f>G34+G42+G69</f>
        <v>151198.25</v>
      </c>
      <c r="H33" s="217">
        <f t="shared" ref="H33:I78" si="7">G33</f>
        <v>151198.25</v>
      </c>
      <c r="I33" s="218">
        <v>50761.04</v>
      </c>
      <c r="J33" s="221">
        <f t="shared" si="5"/>
        <v>117.89002544477259</v>
      </c>
      <c r="K33" s="221">
        <f t="shared" si="6"/>
        <v>33.57250497277581</v>
      </c>
    </row>
    <row r="34" spans="1:11" x14ac:dyDescent="0.25">
      <c r="A34" s="6"/>
      <c r="B34" s="11">
        <v>31</v>
      </c>
      <c r="C34" s="11"/>
      <c r="D34" s="11"/>
      <c r="E34" s="11" t="s">
        <v>4</v>
      </c>
      <c r="F34" s="208">
        <v>24787.77</v>
      </c>
      <c r="G34" s="207">
        <f>G35+G37+G39</f>
        <v>65405.36</v>
      </c>
      <c r="H34" s="207">
        <f t="shared" si="7"/>
        <v>65405.36</v>
      </c>
      <c r="I34" s="212">
        <v>28267.03</v>
      </c>
      <c r="J34" s="195">
        <f t="shared" si="5"/>
        <v>114.03619607572604</v>
      </c>
      <c r="K34" s="195">
        <f t="shared" si="6"/>
        <v>43.218216366365084</v>
      </c>
    </row>
    <row r="35" spans="1:11" x14ac:dyDescent="0.25">
      <c r="A35" s="7"/>
      <c r="B35" s="7"/>
      <c r="C35" s="7">
        <v>311</v>
      </c>
      <c r="D35" s="7"/>
      <c r="E35" s="7" t="s">
        <v>27</v>
      </c>
      <c r="F35" s="208">
        <v>21277.06</v>
      </c>
      <c r="G35" s="207">
        <v>54978</v>
      </c>
      <c r="H35" s="207">
        <f t="shared" si="7"/>
        <v>54978</v>
      </c>
      <c r="I35" s="212">
        <v>23579.88</v>
      </c>
      <c r="J35" s="195">
        <f t="shared" si="5"/>
        <v>110.82301784175068</v>
      </c>
      <c r="K35" s="195">
        <f t="shared" si="6"/>
        <v>42.889664956891849</v>
      </c>
    </row>
    <row r="36" spans="1:11" x14ac:dyDescent="0.25">
      <c r="A36" s="7"/>
      <c r="B36" s="7"/>
      <c r="C36" s="7"/>
      <c r="D36" s="7">
        <v>3111</v>
      </c>
      <c r="E36" s="7" t="s">
        <v>28</v>
      </c>
      <c r="F36" s="208">
        <v>21277.06</v>
      </c>
      <c r="G36" s="207">
        <v>54978.44</v>
      </c>
      <c r="H36" s="207">
        <f t="shared" si="7"/>
        <v>54978.44</v>
      </c>
      <c r="I36" s="212">
        <v>23579.88</v>
      </c>
      <c r="J36" s="195">
        <f t="shared" si="5"/>
        <v>110.82301784175068</v>
      </c>
      <c r="K36" s="195">
        <f t="shared" si="6"/>
        <v>42.889321705017458</v>
      </c>
    </row>
    <row r="37" spans="1:11" x14ac:dyDescent="0.25">
      <c r="A37" s="7"/>
      <c r="B37" s="7"/>
      <c r="C37" s="7">
        <v>312</v>
      </c>
      <c r="D37" s="7"/>
      <c r="E37" s="197" t="s">
        <v>106</v>
      </c>
      <c r="F37" s="208"/>
      <c r="G37" s="207">
        <f>G38</f>
        <v>1433.41</v>
      </c>
      <c r="H37" s="207">
        <f t="shared" si="7"/>
        <v>1433.41</v>
      </c>
      <c r="I37" s="212">
        <v>796.44</v>
      </c>
      <c r="J37" s="195"/>
      <c r="K37" s="195">
        <f t="shared" si="6"/>
        <v>55.562609441820555</v>
      </c>
    </row>
    <row r="38" spans="1:11" x14ac:dyDescent="0.25">
      <c r="A38" s="7"/>
      <c r="B38" s="7"/>
      <c r="C38" s="7"/>
      <c r="D38" s="7">
        <v>3121</v>
      </c>
      <c r="E38" s="7" t="s">
        <v>107</v>
      </c>
      <c r="F38" s="208"/>
      <c r="G38" s="207">
        <v>1433.41</v>
      </c>
      <c r="H38" s="207">
        <f t="shared" si="7"/>
        <v>1433.41</v>
      </c>
      <c r="I38" s="212">
        <v>796.44</v>
      </c>
      <c r="J38" s="195"/>
      <c r="K38" s="195">
        <f t="shared" si="6"/>
        <v>55.562609441820555</v>
      </c>
    </row>
    <row r="39" spans="1:11" x14ac:dyDescent="0.25">
      <c r="A39" s="7"/>
      <c r="B39" s="7"/>
      <c r="C39" s="7">
        <v>313</v>
      </c>
      <c r="D39" s="7"/>
      <c r="E39" s="197" t="s">
        <v>108</v>
      </c>
      <c r="F39" s="208">
        <v>3510.71</v>
      </c>
      <c r="G39" s="207">
        <f>G40</f>
        <v>8993.9500000000007</v>
      </c>
      <c r="H39" s="207">
        <f t="shared" si="7"/>
        <v>8993.9500000000007</v>
      </c>
      <c r="I39" s="212">
        <v>3890.71</v>
      </c>
      <c r="J39" s="195">
        <f t="shared" si="5"/>
        <v>110.82402135180634</v>
      </c>
      <c r="K39" s="195">
        <f t="shared" si="6"/>
        <v>43.259190900549811</v>
      </c>
    </row>
    <row r="40" spans="1:11" x14ac:dyDescent="0.25">
      <c r="A40" s="7"/>
      <c r="B40" s="7"/>
      <c r="C40" s="7"/>
      <c r="D40" s="7">
        <v>3132</v>
      </c>
      <c r="E40" s="197" t="s">
        <v>109</v>
      </c>
      <c r="F40" s="208">
        <v>3510.71</v>
      </c>
      <c r="G40" s="207">
        <v>8993.9500000000007</v>
      </c>
      <c r="H40" s="207">
        <f t="shared" si="7"/>
        <v>8993.9500000000007</v>
      </c>
      <c r="I40" s="212">
        <v>3890.71</v>
      </c>
      <c r="J40" s="195">
        <f t="shared" si="5"/>
        <v>110.82402135180634</v>
      </c>
      <c r="K40" s="195">
        <f t="shared" si="6"/>
        <v>43.259190900549811</v>
      </c>
    </row>
    <row r="41" spans="1:11" x14ac:dyDescent="0.25">
      <c r="A41" s="7"/>
      <c r="B41" s="7"/>
      <c r="C41" s="7"/>
      <c r="D41" s="7"/>
      <c r="E41" s="7"/>
      <c r="F41" s="208"/>
      <c r="G41" s="207"/>
      <c r="H41" s="207">
        <f t="shared" si="7"/>
        <v>0</v>
      </c>
      <c r="I41" s="212"/>
      <c r="J41" s="195"/>
      <c r="K41" s="195"/>
    </row>
    <row r="42" spans="1:11" x14ac:dyDescent="0.25">
      <c r="A42" s="7"/>
      <c r="B42" s="7">
        <v>32</v>
      </c>
      <c r="C42" s="7"/>
      <c r="D42" s="7"/>
      <c r="E42" s="7" t="s">
        <v>13</v>
      </c>
      <c r="F42" s="208">
        <v>18025.810000000001</v>
      </c>
      <c r="G42" s="207">
        <f>G43+G48+G52+G62+G64</f>
        <v>85461.08</v>
      </c>
      <c r="H42" s="207">
        <f t="shared" si="7"/>
        <v>85461.08</v>
      </c>
      <c r="I42" s="212">
        <v>22257.43</v>
      </c>
      <c r="J42" s="195">
        <f t="shared" si="5"/>
        <v>123.47533897228473</v>
      </c>
      <c r="K42" s="195">
        <f t="shared" si="6"/>
        <v>26.043937193398449</v>
      </c>
    </row>
    <row r="43" spans="1:11" x14ac:dyDescent="0.25">
      <c r="A43" s="7"/>
      <c r="B43" s="7"/>
      <c r="C43" s="7">
        <v>321</v>
      </c>
      <c r="D43" s="7"/>
      <c r="E43" s="7" t="s">
        <v>29</v>
      </c>
      <c r="F43" s="208">
        <v>1620.28</v>
      </c>
      <c r="G43" s="207">
        <f>G44+G45+G46+G47</f>
        <v>4048.0099999999998</v>
      </c>
      <c r="H43" s="207">
        <f t="shared" si="7"/>
        <v>4048.0099999999998</v>
      </c>
      <c r="I43" s="212">
        <v>2323.08</v>
      </c>
      <c r="J43" s="195">
        <f t="shared" si="5"/>
        <v>143.37521909793369</v>
      </c>
      <c r="K43" s="195">
        <f t="shared" si="6"/>
        <v>57.388198151684414</v>
      </c>
    </row>
    <row r="44" spans="1:11" x14ac:dyDescent="0.25">
      <c r="A44" s="7"/>
      <c r="B44" s="7"/>
      <c r="C44" s="7"/>
      <c r="D44" s="7">
        <v>3211</v>
      </c>
      <c r="E44" s="7" t="s">
        <v>375</v>
      </c>
      <c r="F44" s="208"/>
      <c r="G44" s="207">
        <v>199.08</v>
      </c>
      <c r="H44" s="207">
        <f t="shared" si="7"/>
        <v>199.08</v>
      </c>
      <c r="I44" s="212"/>
      <c r="J44" s="195"/>
      <c r="K44" s="195"/>
    </row>
    <row r="45" spans="1:11" ht="26.4" x14ac:dyDescent="0.25">
      <c r="A45" s="7"/>
      <c r="B45" s="20"/>
      <c r="C45" s="7"/>
      <c r="D45" s="7">
        <v>3212</v>
      </c>
      <c r="E45" s="197" t="s">
        <v>110</v>
      </c>
      <c r="F45" s="208">
        <v>1620.28</v>
      </c>
      <c r="G45" s="207">
        <v>3716.2</v>
      </c>
      <c r="H45" s="207">
        <f t="shared" si="7"/>
        <v>3716.2</v>
      </c>
      <c r="I45" s="212">
        <v>2278.08</v>
      </c>
      <c r="J45" s="195">
        <f t="shared" si="5"/>
        <v>140.59792134692768</v>
      </c>
      <c r="K45" s="195">
        <f t="shared" si="6"/>
        <v>61.301329314891561</v>
      </c>
    </row>
    <row r="46" spans="1:11" x14ac:dyDescent="0.25">
      <c r="A46" s="7"/>
      <c r="B46" s="20"/>
      <c r="C46" s="7"/>
      <c r="D46" s="7">
        <v>3213</v>
      </c>
      <c r="E46" s="197" t="s">
        <v>111</v>
      </c>
      <c r="F46" s="208"/>
      <c r="G46" s="207"/>
      <c r="H46" s="207">
        <f t="shared" si="7"/>
        <v>0</v>
      </c>
      <c r="I46" s="212">
        <v>45</v>
      </c>
      <c r="J46" s="195"/>
      <c r="K46" s="195"/>
    </row>
    <row r="47" spans="1:11" x14ac:dyDescent="0.25">
      <c r="A47" s="7"/>
      <c r="B47" s="20"/>
      <c r="C47" s="7"/>
      <c r="D47" s="7">
        <v>3214</v>
      </c>
      <c r="E47" s="197" t="s">
        <v>379</v>
      </c>
      <c r="F47" s="208"/>
      <c r="G47" s="207">
        <v>132.72999999999999</v>
      </c>
      <c r="H47" s="207">
        <f t="shared" si="7"/>
        <v>132.72999999999999</v>
      </c>
      <c r="I47" s="212"/>
      <c r="J47" s="195"/>
      <c r="K47" s="195">
        <f t="shared" si="6"/>
        <v>0</v>
      </c>
    </row>
    <row r="48" spans="1:11" x14ac:dyDescent="0.25">
      <c r="A48" s="7"/>
      <c r="B48" s="7"/>
      <c r="C48" s="7">
        <v>322</v>
      </c>
      <c r="D48" s="7"/>
      <c r="E48" s="197" t="s">
        <v>112</v>
      </c>
      <c r="F48" s="208">
        <v>2968.77</v>
      </c>
      <c r="G48" s="207">
        <f>G49+G50+G51</f>
        <v>7950.91</v>
      </c>
      <c r="H48" s="207">
        <f t="shared" si="7"/>
        <v>7950.91</v>
      </c>
      <c r="I48" s="212">
        <v>1983.11</v>
      </c>
      <c r="J48" s="195">
        <f t="shared" si="5"/>
        <v>66.799044722225034</v>
      </c>
      <c r="K48" s="195">
        <f t="shared" si="6"/>
        <v>24.941924886585308</v>
      </c>
    </row>
    <row r="49" spans="1:11" x14ac:dyDescent="0.25">
      <c r="A49" s="7"/>
      <c r="B49" s="7"/>
      <c r="C49" s="7"/>
      <c r="D49" s="7">
        <v>3221</v>
      </c>
      <c r="E49" s="197" t="s">
        <v>113</v>
      </c>
      <c r="F49" s="208">
        <v>1133.05</v>
      </c>
      <c r="G49" s="207">
        <v>2281.69</v>
      </c>
      <c r="H49" s="207">
        <f t="shared" si="7"/>
        <v>2281.69</v>
      </c>
      <c r="I49" s="212">
        <v>801.79</v>
      </c>
      <c r="J49" s="195">
        <f t="shared" si="5"/>
        <v>70.763867437447587</v>
      </c>
      <c r="K49" s="195">
        <f t="shared" si="6"/>
        <v>35.140181181492665</v>
      </c>
    </row>
    <row r="50" spans="1:11" x14ac:dyDescent="0.25">
      <c r="A50" s="7"/>
      <c r="B50" s="7"/>
      <c r="C50" s="7"/>
      <c r="D50" s="7">
        <v>3223</v>
      </c>
      <c r="E50" s="197" t="s">
        <v>114</v>
      </c>
      <c r="F50" s="208">
        <v>1062.1300000000001</v>
      </c>
      <c r="G50" s="207">
        <v>3052.62</v>
      </c>
      <c r="H50" s="207">
        <f t="shared" si="7"/>
        <v>3052.62</v>
      </c>
      <c r="I50" s="212">
        <v>1129.33</v>
      </c>
      <c r="J50" s="195">
        <f t="shared" si="5"/>
        <v>106.32690913541656</v>
      </c>
      <c r="K50" s="195">
        <f t="shared" si="6"/>
        <v>36.995433430954392</v>
      </c>
    </row>
    <row r="51" spans="1:11" x14ac:dyDescent="0.25">
      <c r="A51" s="7"/>
      <c r="B51" s="7"/>
      <c r="C51" s="7"/>
      <c r="D51" s="7">
        <v>3225</v>
      </c>
      <c r="E51" s="197" t="s">
        <v>115</v>
      </c>
      <c r="F51" s="208">
        <v>773.59</v>
      </c>
      <c r="G51" s="207">
        <v>2616.6</v>
      </c>
      <c r="H51" s="207">
        <f t="shared" si="7"/>
        <v>2616.6</v>
      </c>
      <c r="I51" s="212">
        <v>51.99</v>
      </c>
      <c r="J51" s="195">
        <f t="shared" si="5"/>
        <v>6.7206142788815786</v>
      </c>
      <c r="K51" s="195">
        <f t="shared" si="6"/>
        <v>1.986929603301995</v>
      </c>
    </row>
    <row r="52" spans="1:11" x14ac:dyDescent="0.25">
      <c r="A52" s="7"/>
      <c r="B52" s="7"/>
      <c r="C52" s="7">
        <v>323</v>
      </c>
      <c r="D52" s="7"/>
      <c r="E52" s="197" t="s">
        <v>116</v>
      </c>
      <c r="F52" s="208">
        <v>12601.08</v>
      </c>
      <c r="G52" s="207">
        <f>G53+G54+G55+G56+G57+G58+G59+G60+G61</f>
        <v>69083.88</v>
      </c>
      <c r="H52" s="207">
        <f t="shared" si="7"/>
        <v>69083.88</v>
      </c>
      <c r="I52" s="212">
        <v>17118.68</v>
      </c>
      <c r="J52" s="195">
        <f t="shared" si="5"/>
        <v>135.85089532008368</v>
      </c>
      <c r="K52" s="195">
        <f t="shared" si="6"/>
        <v>24.779557836068271</v>
      </c>
    </row>
    <row r="53" spans="1:11" x14ac:dyDescent="0.25">
      <c r="A53" s="7"/>
      <c r="B53" s="7"/>
      <c r="C53" s="7"/>
      <c r="D53" s="7">
        <v>3231</v>
      </c>
      <c r="E53" s="197" t="s">
        <v>117</v>
      </c>
      <c r="F53" s="208">
        <v>202.94</v>
      </c>
      <c r="G53" s="207">
        <v>2123.56</v>
      </c>
      <c r="H53" s="207">
        <f t="shared" si="7"/>
        <v>2123.56</v>
      </c>
      <c r="I53" s="212">
        <v>563.37</v>
      </c>
      <c r="J53" s="195">
        <f t="shared" si="5"/>
        <v>277.60421799546668</v>
      </c>
      <c r="K53" s="195">
        <f t="shared" si="6"/>
        <v>26.52950705419202</v>
      </c>
    </row>
    <row r="54" spans="1:11" x14ac:dyDescent="0.25">
      <c r="A54" s="7"/>
      <c r="B54" s="7"/>
      <c r="C54" s="7"/>
      <c r="D54" s="7">
        <v>3232</v>
      </c>
      <c r="E54" s="197" t="s">
        <v>118</v>
      </c>
      <c r="F54" s="208"/>
      <c r="G54" s="207">
        <v>530.89</v>
      </c>
      <c r="H54" s="207">
        <f t="shared" si="7"/>
        <v>530.89</v>
      </c>
      <c r="I54" s="212">
        <v>1037.9000000000001</v>
      </c>
      <c r="J54" s="195"/>
      <c r="K54" s="195">
        <f t="shared" si="6"/>
        <v>195.50189304752399</v>
      </c>
    </row>
    <row r="55" spans="1:11" x14ac:dyDescent="0.25">
      <c r="A55" s="7"/>
      <c r="B55" s="7"/>
      <c r="C55" s="7"/>
      <c r="D55" s="7">
        <v>3233</v>
      </c>
      <c r="E55" s="197" t="s">
        <v>119</v>
      </c>
      <c r="F55" s="208">
        <v>428.03</v>
      </c>
      <c r="G55" s="207">
        <v>4844.7700000000004</v>
      </c>
      <c r="H55" s="207">
        <f t="shared" si="7"/>
        <v>4844.7700000000004</v>
      </c>
      <c r="I55" s="212">
        <v>1619.31</v>
      </c>
      <c r="J55" s="195">
        <f t="shared" si="5"/>
        <v>378.31694040137376</v>
      </c>
      <c r="K55" s="195">
        <f t="shared" si="6"/>
        <v>33.423877707300861</v>
      </c>
    </row>
    <row r="56" spans="1:11" x14ac:dyDescent="0.25">
      <c r="A56" s="7"/>
      <c r="B56" s="7"/>
      <c r="C56" s="7"/>
      <c r="D56" s="7">
        <v>3234</v>
      </c>
      <c r="E56" s="197" t="s">
        <v>120</v>
      </c>
      <c r="F56" s="208">
        <v>2014.22</v>
      </c>
      <c r="G56" s="207">
        <v>5308.91</v>
      </c>
      <c r="H56" s="207">
        <f t="shared" si="7"/>
        <v>5308.91</v>
      </c>
      <c r="I56" s="212">
        <v>2418.81</v>
      </c>
      <c r="J56" s="195">
        <f t="shared" si="5"/>
        <v>120.08668367904201</v>
      </c>
      <c r="K56" s="195">
        <f t="shared" si="6"/>
        <v>45.561329915180323</v>
      </c>
    </row>
    <row r="57" spans="1:11" x14ac:dyDescent="0.25">
      <c r="A57" s="7"/>
      <c r="B57" s="7"/>
      <c r="C57" s="7"/>
      <c r="D57" s="7">
        <v>3235</v>
      </c>
      <c r="E57" s="197" t="s">
        <v>121</v>
      </c>
      <c r="F57" s="208">
        <v>753.2</v>
      </c>
      <c r="G57" s="207">
        <v>1459.95</v>
      </c>
      <c r="H57" s="207">
        <f t="shared" si="7"/>
        <v>1459.95</v>
      </c>
      <c r="I57" s="212">
        <v>519.42999999999995</v>
      </c>
      <c r="J57" s="195">
        <f t="shared" si="5"/>
        <v>68.963090812533181</v>
      </c>
      <c r="K57" s="195">
        <f t="shared" si="6"/>
        <v>35.578615706017324</v>
      </c>
    </row>
    <row r="58" spans="1:11" x14ac:dyDescent="0.25">
      <c r="A58" s="7"/>
      <c r="B58" s="7"/>
      <c r="C58" s="7"/>
      <c r="D58" s="7">
        <v>3236</v>
      </c>
      <c r="E58" s="197" t="s">
        <v>380</v>
      </c>
      <c r="F58" s="208"/>
      <c r="G58" s="207">
        <v>132.72</v>
      </c>
      <c r="H58" s="207">
        <f t="shared" si="7"/>
        <v>132.72</v>
      </c>
      <c r="I58" s="212"/>
      <c r="J58" s="195"/>
      <c r="K58" s="195"/>
    </row>
    <row r="59" spans="1:11" x14ac:dyDescent="0.25">
      <c r="A59" s="7"/>
      <c r="B59" s="7"/>
      <c r="C59" s="7"/>
      <c r="D59" s="7">
        <v>3237</v>
      </c>
      <c r="E59" s="197" t="s">
        <v>122</v>
      </c>
      <c r="F59" s="208">
        <v>7164.33</v>
      </c>
      <c r="G59" s="207">
        <v>30052.95</v>
      </c>
      <c r="H59" s="207">
        <f t="shared" si="7"/>
        <v>30052.95</v>
      </c>
      <c r="I59" s="212">
        <v>9148.7800000000007</v>
      </c>
      <c r="J59" s="195">
        <f t="shared" si="5"/>
        <v>127.69903117248927</v>
      </c>
      <c r="K59" s="195">
        <f t="shared" si="6"/>
        <v>30.44220284531136</v>
      </c>
    </row>
    <row r="60" spans="1:11" x14ac:dyDescent="0.25">
      <c r="A60" s="7"/>
      <c r="B60" s="7"/>
      <c r="C60" s="7"/>
      <c r="D60" s="7">
        <v>3238</v>
      </c>
      <c r="E60" s="197" t="s">
        <v>123</v>
      </c>
      <c r="F60" s="208">
        <v>186.18</v>
      </c>
      <c r="G60" s="207">
        <v>798</v>
      </c>
      <c r="H60" s="207">
        <f t="shared" si="7"/>
        <v>798</v>
      </c>
      <c r="I60" s="212">
        <v>166.81</v>
      </c>
      <c r="J60" s="195">
        <f t="shared" si="5"/>
        <v>89.596089805564503</v>
      </c>
      <c r="K60" s="195">
        <f t="shared" si="6"/>
        <v>20.903508771929825</v>
      </c>
    </row>
    <row r="61" spans="1:11" x14ac:dyDescent="0.25">
      <c r="A61" s="7"/>
      <c r="B61" s="7"/>
      <c r="C61" s="7"/>
      <c r="D61" s="7">
        <v>3239</v>
      </c>
      <c r="E61" s="197" t="s">
        <v>124</v>
      </c>
      <c r="F61" s="208">
        <v>1852.18</v>
      </c>
      <c r="G61" s="207">
        <v>23832.13</v>
      </c>
      <c r="H61" s="207">
        <f t="shared" si="7"/>
        <v>23832.13</v>
      </c>
      <c r="I61" s="212">
        <v>1644.27</v>
      </c>
      <c r="J61" s="195">
        <f t="shared" si="5"/>
        <v>88.774849096740056</v>
      </c>
      <c r="K61" s="195">
        <f t="shared" si="6"/>
        <v>6.899383311521043</v>
      </c>
    </row>
    <row r="62" spans="1:11" x14ac:dyDescent="0.25">
      <c r="A62" s="7"/>
      <c r="B62" s="7"/>
      <c r="C62" s="7">
        <v>324</v>
      </c>
      <c r="D62" s="7"/>
      <c r="E62" s="197" t="s">
        <v>125</v>
      </c>
      <c r="F62" s="208"/>
      <c r="G62" s="207">
        <f>G63</f>
        <v>663.31</v>
      </c>
      <c r="H62" s="207">
        <f t="shared" si="7"/>
        <v>663.31</v>
      </c>
      <c r="I62" s="212">
        <v>126.12</v>
      </c>
      <c r="J62" s="195"/>
      <c r="K62" s="195">
        <f t="shared" si="6"/>
        <v>19.013734151452567</v>
      </c>
    </row>
    <row r="63" spans="1:11" x14ac:dyDescent="0.25">
      <c r="A63" s="7"/>
      <c r="B63" s="7"/>
      <c r="C63" s="7"/>
      <c r="D63" s="7">
        <v>3241</v>
      </c>
      <c r="E63" s="197" t="s">
        <v>126</v>
      </c>
      <c r="F63" s="208"/>
      <c r="G63" s="207">
        <v>663.31</v>
      </c>
      <c r="H63" s="207">
        <f t="shared" si="7"/>
        <v>663.31</v>
      </c>
      <c r="I63" s="212">
        <v>126.12</v>
      </c>
      <c r="J63" s="195"/>
      <c r="K63" s="195">
        <f t="shared" si="6"/>
        <v>19.013734151452567</v>
      </c>
    </row>
    <row r="64" spans="1:11" ht="26.4" x14ac:dyDescent="0.25">
      <c r="A64" s="7"/>
      <c r="B64" s="7"/>
      <c r="C64" s="7">
        <v>329</v>
      </c>
      <c r="D64" s="7"/>
      <c r="E64" s="197" t="s">
        <v>127</v>
      </c>
      <c r="F64" s="208">
        <v>835.68</v>
      </c>
      <c r="G64" s="207">
        <f>G65+G66+G67+G68</f>
        <v>3714.97</v>
      </c>
      <c r="H64" s="207">
        <f t="shared" si="7"/>
        <v>3714.97</v>
      </c>
      <c r="I64" s="212">
        <v>706.44</v>
      </c>
      <c r="J64" s="195">
        <f t="shared" si="5"/>
        <v>84.534750143595645</v>
      </c>
      <c r="K64" s="195">
        <f t="shared" si="6"/>
        <v>19.016035122760076</v>
      </c>
    </row>
    <row r="65" spans="1:11" x14ac:dyDescent="0.25">
      <c r="A65" s="7"/>
      <c r="B65" s="7"/>
      <c r="C65" s="7"/>
      <c r="D65" s="7">
        <v>3292</v>
      </c>
      <c r="E65" s="197" t="s">
        <v>128</v>
      </c>
      <c r="F65" s="208">
        <v>517.09</v>
      </c>
      <c r="G65" s="207">
        <v>1990.25</v>
      </c>
      <c r="H65" s="207">
        <f t="shared" si="7"/>
        <v>1990.25</v>
      </c>
      <c r="I65" s="212">
        <v>524</v>
      </c>
      <c r="J65" s="195">
        <f t="shared" si="5"/>
        <v>101.33632443095011</v>
      </c>
      <c r="K65" s="195">
        <f t="shared" si="6"/>
        <v>26.328350709709834</v>
      </c>
    </row>
    <row r="66" spans="1:11" x14ac:dyDescent="0.25">
      <c r="A66" s="7"/>
      <c r="B66" s="7"/>
      <c r="C66" s="7"/>
      <c r="D66" s="7">
        <v>3293</v>
      </c>
      <c r="E66" s="197" t="s">
        <v>129</v>
      </c>
      <c r="F66" s="208">
        <v>158.94</v>
      </c>
      <c r="G66" s="207">
        <v>1327</v>
      </c>
      <c r="H66" s="207">
        <f t="shared" si="7"/>
        <v>1327</v>
      </c>
      <c r="I66" s="212">
        <v>109.93</v>
      </c>
      <c r="J66" s="195">
        <f t="shared" si="5"/>
        <v>69.164464577828127</v>
      </c>
      <c r="K66" s="195">
        <f t="shared" si="6"/>
        <v>8.2840994724943489</v>
      </c>
    </row>
    <row r="67" spans="1:11" x14ac:dyDescent="0.25">
      <c r="A67" s="7"/>
      <c r="B67" s="7"/>
      <c r="C67" s="7"/>
      <c r="D67" s="7">
        <v>3295</v>
      </c>
      <c r="E67" s="197" t="s">
        <v>130</v>
      </c>
      <c r="F67" s="208">
        <v>53.09</v>
      </c>
      <c r="G67" s="207">
        <v>265</v>
      </c>
      <c r="H67" s="207">
        <f t="shared" si="7"/>
        <v>265</v>
      </c>
      <c r="I67" s="212">
        <v>52.56</v>
      </c>
      <c r="J67" s="195">
        <f t="shared" si="5"/>
        <v>99.001695234507437</v>
      </c>
      <c r="K67" s="195">
        <f t="shared" si="6"/>
        <v>19.833962264150944</v>
      </c>
    </row>
    <row r="68" spans="1:11" x14ac:dyDescent="0.25">
      <c r="A68" s="7"/>
      <c r="B68" s="7"/>
      <c r="C68" s="7"/>
      <c r="D68" s="7">
        <v>3299</v>
      </c>
      <c r="E68" s="197" t="s">
        <v>131</v>
      </c>
      <c r="F68" s="208">
        <v>106.56</v>
      </c>
      <c r="G68" s="207">
        <v>132.72</v>
      </c>
      <c r="H68" s="207">
        <f t="shared" si="7"/>
        <v>132.72</v>
      </c>
      <c r="I68" s="212">
        <v>19.95</v>
      </c>
      <c r="J68" s="195">
        <f t="shared" si="5"/>
        <v>18.721846846846844</v>
      </c>
      <c r="K68" s="195">
        <f t="shared" si="6"/>
        <v>15.031645569620252</v>
      </c>
    </row>
    <row r="69" spans="1:11" x14ac:dyDescent="0.25">
      <c r="A69" s="7"/>
      <c r="B69" s="7">
        <v>34</v>
      </c>
      <c r="C69" s="7"/>
      <c r="D69" s="7"/>
      <c r="E69" s="196" t="s">
        <v>132</v>
      </c>
      <c r="F69" s="208">
        <v>244.38</v>
      </c>
      <c r="G69" s="207">
        <f>G70</f>
        <v>331.81</v>
      </c>
      <c r="H69" s="207">
        <f t="shared" si="7"/>
        <v>331.81</v>
      </c>
      <c r="I69" s="212">
        <v>236.58</v>
      </c>
      <c r="J69" s="195">
        <f t="shared" si="5"/>
        <v>96.808249447581645</v>
      </c>
      <c r="K69" s="195">
        <f t="shared" si="6"/>
        <v>71.299840270034053</v>
      </c>
    </row>
    <row r="70" spans="1:11" x14ac:dyDescent="0.25">
      <c r="A70" s="7"/>
      <c r="B70" s="7"/>
      <c r="C70" s="7">
        <v>343</v>
      </c>
      <c r="D70" s="7"/>
      <c r="E70" s="197" t="s">
        <v>133</v>
      </c>
      <c r="F70" s="208">
        <v>244.38</v>
      </c>
      <c r="G70" s="207">
        <f>G71</f>
        <v>331.81</v>
      </c>
      <c r="H70" s="207">
        <f t="shared" si="7"/>
        <v>331.81</v>
      </c>
      <c r="I70" s="212">
        <v>236.58</v>
      </c>
      <c r="J70" s="195">
        <f t="shared" si="5"/>
        <v>96.808249447581645</v>
      </c>
      <c r="K70" s="195">
        <f t="shared" si="6"/>
        <v>71.299840270034053</v>
      </c>
    </row>
    <row r="71" spans="1:11" x14ac:dyDescent="0.25">
      <c r="A71" s="7"/>
      <c r="B71" s="7"/>
      <c r="C71" s="7"/>
      <c r="D71" s="7">
        <v>3431</v>
      </c>
      <c r="E71" s="196" t="s">
        <v>134</v>
      </c>
      <c r="F71" s="208">
        <v>244.38</v>
      </c>
      <c r="G71" s="207">
        <v>331.81</v>
      </c>
      <c r="H71" s="207">
        <f t="shared" si="7"/>
        <v>331.81</v>
      </c>
      <c r="I71" s="212">
        <v>236.58</v>
      </c>
      <c r="J71" s="195">
        <f t="shared" si="5"/>
        <v>96.808249447581645</v>
      </c>
      <c r="K71" s="195">
        <f t="shared" si="6"/>
        <v>71.299840270034053</v>
      </c>
    </row>
    <row r="72" spans="1:11" x14ac:dyDescent="0.25">
      <c r="A72" s="9">
        <v>4</v>
      </c>
      <c r="B72" s="10"/>
      <c r="C72" s="10"/>
      <c r="D72" s="10"/>
      <c r="E72" s="18" t="s">
        <v>5</v>
      </c>
      <c r="F72" s="222">
        <v>3506.93</v>
      </c>
      <c r="G72" s="217">
        <f>G73+G76</f>
        <v>67023</v>
      </c>
      <c r="H72" s="217">
        <f>H73+H76</f>
        <v>67023</v>
      </c>
      <c r="I72" s="217"/>
      <c r="J72" s="219"/>
      <c r="K72" s="195">
        <f t="shared" si="6"/>
        <v>0</v>
      </c>
    </row>
    <row r="73" spans="1:11" ht="26.4" x14ac:dyDescent="0.25">
      <c r="A73" s="11"/>
      <c r="B73" s="11">
        <v>41</v>
      </c>
      <c r="C73" s="11"/>
      <c r="D73" s="11"/>
      <c r="E73" s="19" t="s">
        <v>6</v>
      </c>
      <c r="F73" s="208">
        <v>3506.93</v>
      </c>
      <c r="G73" s="207">
        <f>G74</f>
        <v>65033</v>
      </c>
      <c r="H73" s="207">
        <f t="shared" si="7"/>
        <v>65033</v>
      </c>
      <c r="I73" s="212"/>
      <c r="J73" s="194"/>
      <c r="K73" s="195">
        <f t="shared" si="6"/>
        <v>0</v>
      </c>
    </row>
    <row r="74" spans="1:11" x14ac:dyDescent="0.25">
      <c r="A74" s="11"/>
      <c r="B74" s="11"/>
      <c r="C74" s="7">
        <v>412</v>
      </c>
      <c r="D74" s="7"/>
      <c r="E74" s="197" t="s">
        <v>135</v>
      </c>
      <c r="F74" s="208">
        <v>3506.93</v>
      </c>
      <c r="G74" s="207">
        <f>G75</f>
        <v>65033</v>
      </c>
      <c r="H74" s="207">
        <f t="shared" si="7"/>
        <v>65033</v>
      </c>
      <c r="I74" s="212"/>
      <c r="J74" s="194"/>
      <c r="K74" s="195">
        <f t="shared" si="6"/>
        <v>0</v>
      </c>
    </row>
    <row r="75" spans="1:11" x14ac:dyDescent="0.25">
      <c r="A75" s="11"/>
      <c r="B75" s="11"/>
      <c r="C75" s="7"/>
      <c r="D75" s="7">
        <v>4124</v>
      </c>
      <c r="E75" s="197" t="s">
        <v>136</v>
      </c>
      <c r="F75" s="208">
        <v>3506.93</v>
      </c>
      <c r="G75" s="207">
        <v>65033</v>
      </c>
      <c r="H75" s="207">
        <f t="shared" si="7"/>
        <v>65033</v>
      </c>
      <c r="I75" s="212"/>
      <c r="J75" s="194"/>
      <c r="K75" s="195">
        <f t="shared" si="6"/>
        <v>0</v>
      </c>
    </row>
    <row r="76" spans="1:11" x14ac:dyDescent="0.25">
      <c r="A76" s="11"/>
      <c r="B76" s="11">
        <v>42</v>
      </c>
      <c r="C76" s="7"/>
      <c r="D76" s="7"/>
      <c r="E76" s="197" t="s">
        <v>381</v>
      </c>
      <c r="F76" s="190"/>
      <c r="G76" s="207">
        <f>G77</f>
        <v>1990</v>
      </c>
      <c r="H76" s="207">
        <f t="shared" si="7"/>
        <v>1990</v>
      </c>
      <c r="I76" s="212"/>
      <c r="J76" s="194"/>
      <c r="K76" s="195">
        <f t="shared" si="6"/>
        <v>0</v>
      </c>
    </row>
    <row r="77" spans="1:11" x14ac:dyDescent="0.25">
      <c r="A77" s="11"/>
      <c r="B77" s="11"/>
      <c r="C77" s="7">
        <v>422</v>
      </c>
      <c r="D77" s="7"/>
      <c r="E77" s="197" t="s">
        <v>382</v>
      </c>
      <c r="F77" s="191"/>
      <c r="G77" s="207">
        <f>G78</f>
        <v>1990</v>
      </c>
      <c r="H77" s="207">
        <f t="shared" si="7"/>
        <v>1990</v>
      </c>
      <c r="I77" s="212"/>
      <c r="J77" s="194"/>
      <c r="K77" s="195">
        <f t="shared" si="6"/>
        <v>0</v>
      </c>
    </row>
    <row r="78" spans="1:11" x14ac:dyDescent="0.25">
      <c r="A78" s="11"/>
      <c r="B78" s="11"/>
      <c r="C78" s="7"/>
      <c r="D78" s="7">
        <v>4221</v>
      </c>
      <c r="E78" s="198" t="s">
        <v>383</v>
      </c>
      <c r="F78" s="191"/>
      <c r="G78" s="207">
        <v>1990</v>
      </c>
      <c r="H78" s="207">
        <f t="shared" si="7"/>
        <v>1990</v>
      </c>
      <c r="I78" s="212"/>
      <c r="J78" s="194"/>
      <c r="K78" s="195">
        <f t="shared" si="6"/>
        <v>0</v>
      </c>
    </row>
  </sheetData>
  <protectedRanges>
    <protectedRange algorithmName="SHA-512" hashValue="R8frfBQ/MhInQYm+jLEgMwgPwCkrGPIUaxyIFLRSCn/+fIsUU6bmJDax/r7gTh2PEAEvgODYwg0rRRjqSM/oww==" saltValue="tbZzHO5lCNHCDH5y3XGZag==" spinCount="100000" sqref="E16:E18" name="Range1_1"/>
    <protectedRange algorithmName="SHA-512" hashValue="R8frfBQ/MhInQYm+jLEgMwgPwCkrGPIUaxyIFLRSCn/+fIsUU6bmJDax/r7gTh2PEAEvgODYwg0rRRjqSM/oww==" saltValue="tbZzHO5lCNHCDH5y3XGZag==" spinCount="100000" sqref="E25" name="Range1_2"/>
    <protectedRange algorithmName="SHA-512" hashValue="R8frfBQ/MhInQYm+jLEgMwgPwCkrGPIUaxyIFLRSCn/+fIsUU6bmJDax/r7gTh2PEAEvgODYwg0rRRjqSM/oww==" saltValue="tbZzHO5lCNHCDH5y3XGZag==" spinCount="100000" sqref="E26" name="Range1_3"/>
    <protectedRange algorithmName="SHA-512" hashValue="R8frfBQ/MhInQYm+jLEgMwgPwCkrGPIUaxyIFLRSCn/+fIsUU6bmJDax/r7gTh2PEAEvgODYwg0rRRjqSM/oww==" saltValue="tbZzHO5lCNHCDH5y3XGZag==" spinCount="100000" sqref="E27" name="Range1_5"/>
    <protectedRange algorithmName="SHA-512" hashValue="R8frfBQ/MhInQYm+jLEgMwgPwCkrGPIUaxyIFLRSCn/+fIsUU6bmJDax/r7gTh2PEAEvgODYwg0rRRjqSM/oww==" saltValue="tbZzHO5lCNHCDH5y3XGZag==" spinCount="100000" sqref="E13" name="Range1_6"/>
    <protectedRange algorithmName="SHA-512" hashValue="R8frfBQ/MhInQYm+jLEgMwgPwCkrGPIUaxyIFLRSCn/+fIsUU6bmJDax/r7gTh2PEAEvgODYwg0rRRjqSM/oww==" saltValue="tbZzHO5lCNHCDH5y3XGZag==" spinCount="100000" sqref="E28" name="Range1_8"/>
    <protectedRange algorithmName="SHA-512" hashValue="R8frfBQ/MhInQYm+jLEgMwgPwCkrGPIUaxyIFLRSCn/+fIsUU6bmJDax/r7gTh2PEAEvgODYwg0rRRjqSM/oww==" saltValue="tbZzHO5lCNHCDH5y3XGZag==" spinCount="100000" sqref="E37" name="Range1_9"/>
    <protectedRange algorithmName="SHA-512" hashValue="R8frfBQ/MhInQYm+jLEgMwgPwCkrGPIUaxyIFLRSCn/+fIsUU6bmJDax/r7gTh2PEAEvgODYwg0rRRjqSM/oww==" saltValue="tbZzHO5lCNHCDH5y3XGZag==" spinCount="100000" sqref="E39" name="Range1_10"/>
    <protectedRange algorithmName="SHA-512" hashValue="R8frfBQ/MhInQYm+jLEgMwgPwCkrGPIUaxyIFLRSCn/+fIsUU6bmJDax/r7gTh2PEAEvgODYwg0rRRjqSM/oww==" saltValue="tbZzHO5lCNHCDH5y3XGZag==" spinCount="100000" sqref="E40" name="Range1_11"/>
    <protectedRange algorithmName="SHA-512" hashValue="R8frfBQ/MhInQYm+jLEgMwgPwCkrGPIUaxyIFLRSCn/+fIsUU6bmJDax/r7gTh2PEAEvgODYwg0rRRjqSM/oww==" saltValue="tbZzHO5lCNHCDH5y3XGZag==" spinCount="100000" sqref="E45" name="Range1_12"/>
    <protectedRange algorithmName="SHA-512" hashValue="R8frfBQ/MhInQYm+jLEgMwgPwCkrGPIUaxyIFLRSCn/+fIsUU6bmJDax/r7gTh2PEAEvgODYwg0rRRjqSM/oww==" saltValue="tbZzHO5lCNHCDH5y3XGZag==" spinCount="100000" sqref="E46:E47" name="Range1_13"/>
    <protectedRange algorithmName="SHA-512" hashValue="R8frfBQ/MhInQYm+jLEgMwgPwCkrGPIUaxyIFLRSCn/+fIsUU6bmJDax/r7gTh2PEAEvgODYwg0rRRjqSM/oww==" saltValue="tbZzHO5lCNHCDH5y3XGZag==" spinCount="100000" sqref="E48" name="Range1_14"/>
    <protectedRange algorithmName="SHA-512" hashValue="R8frfBQ/MhInQYm+jLEgMwgPwCkrGPIUaxyIFLRSCn/+fIsUU6bmJDax/r7gTh2PEAEvgODYwg0rRRjqSM/oww==" saltValue="tbZzHO5lCNHCDH5y3XGZag==" spinCount="100000" sqref="E49" name="Range1_15"/>
    <protectedRange algorithmName="SHA-512" hashValue="R8frfBQ/MhInQYm+jLEgMwgPwCkrGPIUaxyIFLRSCn/+fIsUU6bmJDax/r7gTh2PEAEvgODYwg0rRRjqSM/oww==" saltValue="tbZzHO5lCNHCDH5y3XGZag==" spinCount="100000" sqref="E50" name="Range1_16"/>
    <protectedRange algorithmName="SHA-512" hashValue="R8frfBQ/MhInQYm+jLEgMwgPwCkrGPIUaxyIFLRSCn/+fIsUU6bmJDax/r7gTh2PEAEvgODYwg0rRRjqSM/oww==" saltValue="tbZzHO5lCNHCDH5y3XGZag==" spinCount="100000" sqref="E51" name="Range1_17"/>
    <protectedRange algorithmName="SHA-512" hashValue="R8frfBQ/MhInQYm+jLEgMwgPwCkrGPIUaxyIFLRSCn/+fIsUU6bmJDax/r7gTh2PEAEvgODYwg0rRRjqSM/oww==" saltValue="tbZzHO5lCNHCDH5y3XGZag==" spinCount="100000" sqref="E52" name="Range1_18"/>
    <protectedRange algorithmName="SHA-512" hashValue="R8frfBQ/MhInQYm+jLEgMwgPwCkrGPIUaxyIFLRSCn/+fIsUU6bmJDax/r7gTh2PEAEvgODYwg0rRRjqSM/oww==" saltValue="tbZzHO5lCNHCDH5y3XGZag==" spinCount="100000" sqref="E53" name="Range1_20"/>
    <protectedRange algorithmName="SHA-512" hashValue="R8frfBQ/MhInQYm+jLEgMwgPwCkrGPIUaxyIFLRSCn/+fIsUU6bmJDax/r7gTh2PEAEvgODYwg0rRRjqSM/oww==" saltValue="tbZzHO5lCNHCDH5y3XGZag==" spinCount="100000" sqref="E54" name="Range1_21"/>
    <protectedRange algorithmName="SHA-512" hashValue="R8frfBQ/MhInQYm+jLEgMwgPwCkrGPIUaxyIFLRSCn/+fIsUU6bmJDax/r7gTh2PEAEvgODYwg0rRRjqSM/oww==" saltValue="tbZzHO5lCNHCDH5y3XGZag==" spinCount="100000" sqref="E55" name="Range1_22"/>
    <protectedRange algorithmName="SHA-512" hashValue="R8frfBQ/MhInQYm+jLEgMwgPwCkrGPIUaxyIFLRSCn/+fIsUU6bmJDax/r7gTh2PEAEvgODYwg0rRRjqSM/oww==" saltValue="tbZzHO5lCNHCDH5y3XGZag==" spinCount="100000" sqref="E56" name="Range1_23"/>
    <protectedRange algorithmName="SHA-512" hashValue="R8frfBQ/MhInQYm+jLEgMwgPwCkrGPIUaxyIFLRSCn/+fIsUU6bmJDax/r7gTh2PEAEvgODYwg0rRRjqSM/oww==" saltValue="tbZzHO5lCNHCDH5y3XGZag==" spinCount="100000" sqref="E57:E58" name="Range1_24"/>
    <protectedRange algorithmName="SHA-512" hashValue="R8frfBQ/MhInQYm+jLEgMwgPwCkrGPIUaxyIFLRSCn/+fIsUU6bmJDax/r7gTh2PEAEvgODYwg0rRRjqSM/oww==" saltValue="tbZzHO5lCNHCDH5y3XGZag==" spinCount="100000" sqref="E59" name="Range1_25"/>
    <protectedRange algorithmName="SHA-512" hashValue="R8frfBQ/MhInQYm+jLEgMwgPwCkrGPIUaxyIFLRSCn/+fIsUU6bmJDax/r7gTh2PEAEvgODYwg0rRRjqSM/oww==" saltValue="tbZzHO5lCNHCDH5y3XGZag==" spinCount="100000" sqref="E60 E63 E66:E67" name="Range1_26"/>
    <protectedRange algorithmName="SHA-512" hashValue="R8frfBQ/MhInQYm+jLEgMwgPwCkrGPIUaxyIFLRSCn/+fIsUU6bmJDax/r7gTh2PEAEvgODYwg0rRRjqSM/oww==" saltValue="tbZzHO5lCNHCDH5y3XGZag==" spinCount="100000" sqref="E61" name="Range1_27"/>
    <protectedRange algorithmName="SHA-512" hashValue="R8frfBQ/MhInQYm+jLEgMwgPwCkrGPIUaxyIFLRSCn/+fIsUU6bmJDax/r7gTh2PEAEvgODYwg0rRRjqSM/oww==" saltValue="tbZzHO5lCNHCDH5y3XGZag==" spinCount="100000" sqref="E62" name="Range1_28"/>
    <protectedRange algorithmName="SHA-512" hashValue="R8frfBQ/MhInQYm+jLEgMwgPwCkrGPIUaxyIFLRSCn/+fIsUU6bmJDax/r7gTh2PEAEvgODYwg0rRRjqSM/oww==" saltValue="tbZzHO5lCNHCDH5y3XGZag==" spinCount="100000" sqref="E64" name="Range1_29"/>
    <protectedRange algorithmName="SHA-512" hashValue="R8frfBQ/MhInQYm+jLEgMwgPwCkrGPIUaxyIFLRSCn/+fIsUU6bmJDax/r7gTh2PEAEvgODYwg0rRRjqSM/oww==" saltValue="tbZzHO5lCNHCDH5y3XGZag==" spinCount="100000" sqref="E65" name="Range1_31"/>
    <protectedRange algorithmName="SHA-512" hashValue="R8frfBQ/MhInQYm+jLEgMwgPwCkrGPIUaxyIFLRSCn/+fIsUU6bmJDax/r7gTh2PEAEvgODYwg0rRRjqSM/oww==" saltValue="tbZzHO5lCNHCDH5y3XGZag==" spinCount="100000" sqref="E68" name="Range1_32"/>
    <protectedRange algorithmName="SHA-512" hashValue="R8frfBQ/MhInQYm+jLEgMwgPwCkrGPIUaxyIFLRSCn/+fIsUU6bmJDax/r7gTh2PEAEvgODYwg0rRRjqSM/oww==" saltValue="tbZzHO5lCNHCDH5y3XGZag==" spinCount="100000" sqref="E69" name="Range1_34"/>
    <protectedRange algorithmName="SHA-512" hashValue="R8frfBQ/MhInQYm+jLEgMwgPwCkrGPIUaxyIFLRSCn/+fIsUU6bmJDax/r7gTh2PEAEvgODYwg0rRRjqSM/oww==" saltValue="tbZzHO5lCNHCDH5y3XGZag==" spinCount="100000" sqref="E70" name="Range1_35"/>
    <protectedRange algorithmName="SHA-512" hashValue="R8frfBQ/MhInQYm+jLEgMwgPwCkrGPIUaxyIFLRSCn/+fIsUU6bmJDax/r7gTh2PEAEvgODYwg0rRRjqSM/oww==" saltValue="tbZzHO5lCNHCDH5y3XGZag==" spinCount="100000" sqref="E71" name="Range1_36"/>
    <protectedRange algorithmName="SHA-512" hashValue="R8frfBQ/MhInQYm+jLEgMwgPwCkrGPIUaxyIFLRSCn/+fIsUU6bmJDax/r7gTh2PEAEvgODYwg0rRRjqSM/oww==" saltValue="tbZzHO5lCNHCDH5y3XGZag==" spinCount="100000" sqref="E74" name="Range1_37"/>
    <protectedRange algorithmName="SHA-512" hashValue="R8frfBQ/MhInQYm+jLEgMwgPwCkrGPIUaxyIFLRSCn/+fIsUU6bmJDax/r7gTh2PEAEvgODYwg0rRRjqSM/oww==" saltValue="tbZzHO5lCNHCDH5y3XGZag==" spinCount="100000" sqref="E75:E78" name="Range1_38"/>
  </protectedRanges>
  <mergeCells count="7">
    <mergeCell ref="A8:E8"/>
    <mergeCell ref="A9:E9"/>
    <mergeCell ref="A30:E30"/>
    <mergeCell ref="A31:E31"/>
    <mergeCell ref="A2:K2"/>
    <mergeCell ref="A4:K4"/>
    <mergeCell ref="A6:K6"/>
  </mergeCells>
  <pageMargins left="0.7" right="0.7" top="0.75" bottom="0.75" header="0.3" footer="0.3"/>
  <pageSetup paperSize="9" scale="61" orientation="landscape" r:id="rId1"/>
  <ignoredErrors>
    <ignoredError sqref="H32 G11 H7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zoomScaleNormal="100" workbookViewId="0">
      <selection activeCell="I19" sqref="I19"/>
    </sheetView>
  </sheetViews>
  <sheetFormatPr defaultRowHeight="13.8" x14ac:dyDescent="0.25"/>
  <cols>
    <col min="1" max="1" width="8.88671875" style="155"/>
    <col min="2" max="2" width="37.6640625" style="155" customWidth="1"/>
    <col min="3" max="3" width="25.33203125" style="155" hidden="1" customWidth="1"/>
    <col min="4" max="7" width="25.33203125" style="155" customWidth="1"/>
    <col min="8" max="8" width="15.6640625" style="155" customWidth="1"/>
    <col min="9" max="9" width="15.6640625" style="192" customWidth="1"/>
    <col min="10" max="16384" width="8.88671875" style="155"/>
  </cols>
  <sheetData>
    <row r="1" spans="2:9" ht="17.399999999999999" x14ac:dyDescent="0.25">
      <c r="B1" s="16"/>
      <c r="C1" s="16"/>
      <c r="D1" s="16"/>
      <c r="E1" s="16"/>
      <c r="F1" s="16"/>
      <c r="G1" s="3"/>
      <c r="H1" s="3"/>
      <c r="I1" s="173"/>
    </row>
    <row r="2" spans="2:9" ht="15.75" customHeight="1" x14ac:dyDescent="0.25">
      <c r="B2" s="128" t="s">
        <v>39</v>
      </c>
      <c r="C2" s="128"/>
      <c r="D2" s="128"/>
      <c r="E2" s="128"/>
      <c r="F2" s="128"/>
      <c r="G2" s="128"/>
      <c r="H2" s="128"/>
      <c r="I2" s="128"/>
    </row>
    <row r="3" spans="2:9" ht="17.399999999999999" x14ac:dyDescent="0.25">
      <c r="B3" s="16"/>
      <c r="C3" s="16"/>
      <c r="D3" s="16"/>
      <c r="E3" s="16"/>
      <c r="F3" s="16"/>
      <c r="G3" s="3"/>
      <c r="H3" s="3"/>
      <c r="I3" s="173"/>
    </row>
    <row r="4" spans="2:9" ht="26.4" x14ac:dyDescent="0.25">
      <c r="B4" s="91" t="s">
        <v>7</v>
      </c>
      <c r="C4" s="91" t="s">
        <v>65</v>
      </c>
      <c r="D4" s="91"/>
      <c r="E4" s="91" t="s">
        <v>54</v>
      </c>
      <c r="F4" s="91" t="s">
        <v>51</v>
      </c>
      <c r="G4" s="91" t="s">
        <v>66</v>
      </c>
      <c r="H4" s="91" t="s">
        <v>17</v>
      </c>
      <c r="I4" s="91" t="s">
        <v>52</v>
      </c>
    </row>
    <row r="5" spans="2:9" x14ac:dyDescent="0.25">
      <c r="B5" s="91">
        <v>1</v>
      </c>
      <c r="C5" s="91">
        <v>2</v>
      </c>
      <c r="D5" s="91"/>
      <c r="E5" s="91">
        <v>3</v>
      </c>
      <c r="F5" s="91">
        <v>4</v>
      </c>
      <c r="G5" s="91">
        <v>5</v>
      </c>
      <c r="H5" s="91" t="s">
        <v>19</v>
      </c>
      <c r="I5" s="91" t="s">
        <v>20</v>
      </c>
    </row>
    <row r="6" spans="2:9" s="230" customFormat="1" x14ac:dyDescent="0.25">
      <c r="B6" s="6" t="s">
        <v>38</v>
      </c>
      <c r="C6" s="225">
        <f t="shared" ref="C6:E6" si="0">C7+C10+C14</f>
        <v>443568.62</v>
      </c>
      <c r="D6" s="227">
        <f>C6/7.5345</f>
        <v>58871.672971000065</v>
      </c>
      <c r="E6" s="225">
        <f t="shared" si="0"/>
        <v>218220.99999999997</v>
      </c>
      <c r="F6" s="225">
        <f>E6</f>
        <v>218220.99999999997</v>
      </c>
      <c r="G6" s="225">
        <f>G7+G10+G14</f>
        <v>60656.94</v>
      </c>
      <c r="H6" s="223">
        <f>(G6/C6)*100</f>
        <v>13.674759048554877</v>
      </c>
      <c r="I6" s="221">
        <f>(G6/F6)*100</f>
        <v>27.796105782669866</v>
      </c>
    </row>
    <row r="7" spans="2:9" s="230" customFormat="1" x14ac:dyDescent="0.25">
      <c r="B7" s="6" t="s">
        <v>36</v>
      </c>
      <c r="C7" s="226">
        <v>347383.24</v>
      </c>
      <c r="D7" s="229">
        <f t="shared" ref="D7:D30" si="1">C7/7.5345</f>
        <v>46105.679208972055</v>
      </c>
      <c r="E7" s="226">
        <v>172796.99</v>
      </c>
      <c r="F7" s="225">
        <f t="shared" ref="F7:F17" si="2">E7</f>
        <v>172796.99</v>
      </c>
      <c r="G7" s="227">
        <f>G8</f>
        <v>47718.720000000001</v>
      </c>
      <c r="H7" s="224">
        <f>(G7/C7)*100</f>
        <v>13.73662126013909</v>
      </c>
      <c r="I7" s="195">
        <f t="shared" ref="I7:I30" si="3">(G7/F7)*100</f>
        <v>27.615481033552729</v>
      </c>
    </row>
    <row r="8" spans="2:9" x14ac:dyDescent="0.25">
      <c r="B8" s="29" t="s">
        <v>35</v>
      </c>
      <c r="C8" s="216">
        <v>347383.24</v>
      </c>
      <c r="D8" s="229">
        <f t="shared" si="1"/>
        <v>46105.679208972055</v>
      </c>
      <c r="E8" s="216">
        <v>172796.99</v>
      </c>
      <c r="F8" s="228">
        <f t="shared" si="2"/>
        <v>172796.99</v>
      </c>
      <c r="G8" s="229">
        <v>47718.720000000001</v>
      </c>
      <c r="H8" s="224">
        <f>(G8/C8)*100</f>
        <v>13.73662126013909</v>
      </c>
      <c r="I8" s="195">
        <f t="shared" si="3"/>
        <v>27.615481033552729</v>
      </c>
    </row>
    <row r="9" spans="2:9" x14ac:dyDescent="0.25">
      <c r="B9" s="28"/>
      <c r="C9" s="216"/>
      <c r="D9" s="229"/>
      <c r="E9" s="216"/>
      <c r="F9" s="225"/>
      <c r="G9" s="229"/>
      <c r="H9" s="224"/>
      <c r="I9" s="195"/>
    </row>
    <row r="10" spans="2:9" s="230" customFormat="1" x14ac:dyDescent="0.25">
      <c r="B10" s="6" t="s">
        <v>31</v>
      </c>
      <c r="C10" s="227">
        <f>C11</f>
        <v>6185.38</v>
      </c>
      <c r="D10" s="227">
        <f t="shared" si="1"/>
        <v>820.94100471165962</v>
      </c>
      <c r="E10" s="227">
        <f t="shared" ref="E10" si="4">E11</f>
        <v>10653.02</v>
      </c>
      <c r="F10" s="225">
        <f t="shared" si="2"/>
        <v>10653.02</v>
      </c>
      <c r="G10" s="227">
        <f>G11</f>
        <v>178.53</v>
      </c>
      <c r="H10" s="223">
        <f>(G10/C10)*100</f>
        <v>2.8863222631430889</v>
      </c>
      <c r="I10" s="221">
        <f t="shared" si="3"/>
        <v>1.6758628069786781</v>
      </c>
    </row>
    <row r="11" spans="2:9" x14ac:dyDescent="0.25">
      <c r="B11" s="27" t="s">
        <v>141</v>
      </c>
      <c r="C11" s="216">
        <f>C12</f>
        <v>6185.38</v>
      </c>
      <c r="D11" s="229">
        <f t="shared" si="1"/>
        <v>820.94100471165962</v>
      </c>
      <c r="E11" s="216">
        <v>10653.02</v>
      </c>
      <c r="F11" s="228">
        <f t="shared" si="2"/>
        <v>10653.02</v>
      </c>
      <c r="G11" s="229">
        <f>G12</f>
        <v>178.53</v>
      </c>
      <c r="H11" s="224">
        <f>(G11/C11)*100</f>
        <v>2.8863222631430889</v>
      </c>
      <c r="I11" s="195">
        <f t="shared" si="3"/>
        <v>1.6758628069786781</v>
      </c>
    </row>
    <row r="12" spans="2:9" x14ac:dyDescent="0.25">
      <c r="B12" s="27" t="s">
        <v>144</v>
      </c>
      <c r="C12" s="216">
        <v>6185.38</v>
      </c>
      <c r="D12" s="229">
        <f t="shared" si="1"/>
        <v>820.94100471165962</v>
      </c>
      <c r="E12" s="216">
        <v>10653.02</v>
      </c>
      <c r="F12" s="228">
        <f t="shared" si="2"/>
        <v>10653.02</v>
      </c>
      <c r="G12" s="229">
        <v>178.53</v>
      </c>
      <c r="H12" s="224">
        <f>(G12/C12)*100</f>
        <v>2.8863222631430889</v>
      </c>
      <c r="I12" s="195">
        <f t="shared" si="3"/>
        <v>1.6758628069786781</v>
      </c>
    </row>
    <row r="13" spans="2:9" x14ac:dyDescent="0.25">
      <c r="B13" s="27"/>
      <c r="C13" s="216" t="s">
        <v>377</v>
      </c>
      <c r="D13" s="229"/>
      <c r="E13" s="216"/>
      <c r="F13" s="225"/>
      <c r="G13" s="229"/>
      <c r="H13" s="224"/>
      <c r="I13" s="195"/>
    </row>
    <row r="14" spans="2:9" s="230" customFormat="1" x14ac:dyDescent="0.25">
      <c r="B14" s="18" t="s">
        <v>140</v>
      </c>
      <c r="C14" s="227">
        <f t="shared" ref="C14" si="5">C15+C16</f>
        <v>90000</v>
      </c>
      <c r="D14" s="227">
        <f t="shared" si="1"/>
        <v>11945.052757316344</v>
      </c>
      <c r="E14" s="227">
        <f>E15+E16+E17</f>
        <v>34770.99</v>
      </c>
      <c r="F14" s="225">
        <f t="shared" si="2"/>
        <v>34770.99</v>
      </c>
      <c r="G14" s="227">
        <f>G15+G16</f>
        <v>12759.689999999999</v>
      </c>
      <c r="H14" s="223">
        <f>(G14/C14)*100</f>
        <v>14.177433333333331</v>
      </c>
      <c r="I14" s="221">
        <f t="shared" si="3"/>
        <v>36.696366712595754</v>
      </c>
    </row>
    <row r="15" spans="2:9" x14ac:dyDescent="0.25">
      <c r="B15" s="28" t="s">
        <v>137</v>
      </c>
      <c r="C15" s="216"/>
      <c r="D15" s="229"/>
      <c r="E15" s="216">
        <v>20572</v>
      </c>
      <c r="F15" s="228">
        <f t="shared" si="2"/>
        <v>20572</v>
      </c>
      <c r="G15" s="229">
        <v>6370.69</v>
      </c>
      <c r="H15" s="232"/>
      <c r="I15" s="195">
        <f t="shared" si="3"/>
        <v>30.967771728563093</v>
      </c>
    </row>
    <row r="16" spans="2:9" x14ac:dyDescent="0.25">
      <c r="B16" s="28" t="s">
        <v>138</v>
      </c>
      <c r="C16" s="216">
        <v>90000</v>
      </c>
      <c r="D16" s="229">
        <f t="shared" si="1"/>
        <v>11945.052757316344</v>
      </c>
      <c r="E16" s="216">
        <v>12208</v>
      </c>
      <c r="F16" s="228">
        <f t="shared" si="2"/>
        <v>12208</v>
      </c>
      <c r="G16" s="229">
        <v>6389</v>
      </c>
      <c r="H16" s="224">
        <f>(G16/C16)*100</f>
        <v>7.0988888888888892</v>
      </c>
      <c r="I16" s="195">
        <f t="shared" si="3"/>
        <v>52.334534731323721</v>
      </c>
    </row>
    <row r="17" spans="2:9" x14ac:dyDescent="0.25">
      <c r="B17" s="28" t="s">
        <v>139</v>
      </c>
      <c r="C17" s="216"/>
      <c r="D17" s="229"/>
      <c r="E17" s="216">
        <v>1990.99</v>
      </c>
      <c r="F17" s="228">
        <f t="shared" si="2"/>
        <v>1990.99</v>
      </c>
      <c r="G17" s="229"/>
      <c r="H17" s="224"/>
      <c r="I17" s="195">
        <f t="shared" si="3"/>
        <v>0</v>
      </c>
    </row>
    <row r="18" spans="2:9" x14ac:dyDescent="0.25">
      <c r="B18" s="28"/>
      <c r="C18" s="216"/>
      <c r="D18" s="229"/>
      <c r="E18" s="216"/>
      <c r="F18" s="225"/>
      <c r="G18" s="229"/>
      <c r="H18" s="224"/>
      <c r="I18" s="195"/>
    </row>
    <row r="19" spans="2:9" s="230" customFormat="1" ht="15.75" customHeight="1" x14ac:dyDescent="0.25">
      <c r="B19" s="6" t="s">
        <v>37</v>
      </c>
      <c r="C19" s="227">
        <f t="shared" ref="C19:F19" si="6">C20+C23+C27</f>
        <v>350843.24</v>
      </c>
      <c r="D19" s="227">
        <f t="shared" si="1"/>
        <v>46564.900126086664</v>
      </c>
      <c r="E19" s="227">
        <f t="shared" si="6"/>
        <v>218220.99999999997</v>
      </c>
      <c r="F19" s="227">
        <f t="shared" si="6"/>
        <v>218220.99999999997</v>
      </c>
      <c r="G19" s="227">
        <f>G20+G23+G27</f>
        <v>50761.04</v>
      </c>
      <c r="H19" s="223">
        <f>(G19/C19)*100</f>
        <v>14.468296439173233</v>
      </c>
      <c r="I19" s="221">
        <f t="shared" si="3"/>
        <v>23.261299324996223</v>
      </c>
    </row>
    <row r="20" spans="2:9" s="230" customFormat="1" ht="15.75" customHeight="1" x14ac:dyDescent="0.25">
      <c r="B20" s="6" t="s">
        <v>36</v>
      </c>
      <c r="C20" s="226">
        <v>347383.24</v>
      </c>
      <c r="D20" s="229">
        <f t="shared" si="1"/>
        <v>46105.679208972055</v>
      </c>
      <c r="E20" s="226">
        <f>E21</f>
        <v>172796.99</v>
      </c>
      <c r="F20" s="226">
        <f>F21</f>
        <v>172796.99</v>
      </c>
      <c r="G20" s="227">
        <f>G21</f>
        <v>46957.88</v>
      </c>
      <c r="H20" s="224">
        <f>(G20/C20)*100</f>
        <v>13.517600906710408</v>
      </c>
      <c r="I20" s="195">
        <f t="shared" si="3"/>
        <v>27.175172437899526</v>
      </c>
    </row>
    <row r="21" spans="2:9" x14ac:dyDescent="0.25">
      <c r="B21" s="29" t="s">
        <v>35</v>
      </c>
      <c r="C21" s="216">
        <v>347383</v>
      </c>
      <c r="D21" s="229">
        <f t="shared" si="1"/>
        <v>46105.64735549804</v>
      </c>
      <c r="E21" s="216">
        <v>172796.99</v>
      </c>
      <c r="F21" s="216">
        <f>E21</f>
        <v>172796.99</v>
      </c>
      <c r="G21" s="229">
        <v>46957.88</v>
      </c>
      <c r="H21" s="224">
        <f>(G21/C21)*100</f>
        <v>13.517610245751808</v>
      </c>
      <c r="I21" s="195">
        <f t="shared" si="3"/>
        <v>27.175172437899526</v>
      </c>
    </row>
    <row r="22" spans="2:9" x14ac:dyDescent="0.25">
      <c r="B22" s="28"/>
      <c r="C22" s="216"/>
      <c r="D22" s="229"/>
      <c r="E22" s="216"/>
      <c r="F22" s="216"/>
      <c r="G22" s="229"/>
      <c r="H22" s="224"/>
      <c r="I22" s="195"/>
    </row>
    <row r="23" spans="2:9" s="230" customFormat="1" x14ac:dyDescent="0.25">
      <c r="B23" s="6" t="s">
        <v>31</v>
      </c>
      <c r="C23" s="226"/>
      <c r="D23" s="229"/>
      <c r="E23" s="226">
        <f>E24</f>
        <v>10653.02</v>
      </c>
      <c r="F23" s="226">
        <f t="shared" ref="F23:F30" si="7">E23</f>
        <v>10653.02</v>
      </c>
      <c r="G23" s="227"/>
      <c r="H23" s="224"/>
      <c r="I23" s="195">
        <f t="shared" si="3"/>
        <v>0</v>
      </c>
    </row>
    <row r="24" spans="2:9" x14ac:dyDescent="0.25">
      <c r="B24" s="11" t="s">
        <v>142</v>
      </c>
      <c r="C24" s="216"/>
      <c r="D24" s="229"/>
      <c r="E24" s="216">
        <f>E25</f>
        <v>10653.02</v>
      </c>
      <c r="F24" s="216">
        <f>F25</f>
        <v>10653.02</v>
      </c>
      <c r="G24" s="229"/>
      <c r="H24" s="224"/>
      <c r="I24" s="195">
        <f t="shared" si="3"/>
        <v>0</v>
      </c>
    </row>
    <row r="25" spans="2:9" x14ac:dyDescent="0.25">
      <c r="B25" s="27" t="s">
        <v>143</v>
      </c>
      <c r="C25" s="216"/>
      <c r="D25" s="229"/>
      <c r="E25" s="216">
        <v>10653.02</v>
      </c>
      <c r="F25" s="216">
        <f t="shared" si="7"/>
        <v>10653.02</v>
      </c>
      <c r="G25" s="229"/>
      <c r="H25" s="224"/>
      <c r="I25" s="195">
        <f t="shared" si="3"/>
        <v>0</v>
      </c>
    </row>
    <row r="26" spans="2:9" x14ac:dyDescent="0.25">
      <c r="B26" s="11"/>
      <c r="C26" s="216"/>
      <c r="D26" s="229"/>
      <c r="E26" s="216"/>
      <c r="F26" s="216">
        <f t="shared" si="7"/>
        <v>0</v>
      </c>
      <c r="G26" s="229"/>
      <c r="H26" s="224"/>
      <c r="I26" s="195"/>
    </row>
    <row r="27" spans="2:9" s="230" customFormat="1" x14ac:dyDescent="0.25">
      <c r="B27" s="50" t="s">
        <v>140</v>
      </c>
      <c r="C27" s="227">
        <f t="shared" ref="C27:F27" si="8">C28+C29+C30</f>
        <v>3460</v>
      </c>
      <c r="D27" s="227">
        <f t="shared" si="1"/>
        <v>459.2209171146061</v>
      </c>
      <c r="E27" s="227">
        <f t="shared" si="8"/>
        <v>34770.99</v>
      </c>
      <c r="F27" s="227">
        <f t="shared" si="8"/>
        <v>34770.99</v>
      </c>
      <c r="G27" s="227">
        <f>G28+G29+G30</f>
        <v>3803.1600000000003</v>
      </c>
      <c r="H27" s="223">
        <f>(G27/C27)*100</f>
        <v>109.91791907514452</v>
      </c>
      <c r="I27" s="221">
        <f t="shared" si="3"/>
        <v>10.937738614862564</v>
      </c>
    </row>
    <row r="28" spans="2:9" x14ac:dyDescent="0.25">
      <c r="B28" s="28" t="s">
        <v>137</v>
      </c>
      <c r="C28" s="216"/>
      <c r="D28" s="229"/>
      <c r="E28" s="216">
        <v>20572</v>
      </c>
      <c r="F28" s="216">
        <f t="shared" si="7"/>
        <v>20572</v>
      </c>
      <c r="G28" s="229">
        <v>2403.5300000000002</v>
      </c>
      <c r="H28" s="224"/>
      <c r="I28" s="195">
        <f t="shared" si="3"/>
        <v>11.683501847170913</v>
      </c>
    </row>
    <row r="29" spans="2:9" x14ac:dyDescent="0.25">
      <c r="B29" s="28" t="s">
        <v>138</v>
      </c>
      <c r="C29" s="216">
        <v>675</v>
      </c>
      <c r="D29" s="229">
        <f t="shared" si="1"/>
        <v>89.587895679872588</v>
      </c>
      <c r="E29" s="216">
        <v>12208</v>
      </c>
      <c r="F29" s="216">
        <f t="shared" si="7"/>
        <v>12208</v>
      </c>
      <c r="G29" s="229">
        <v>1399.63</v>
      </c>
      <c r="H29" s="224">
        <f>(G29/C29)*100</f>
        <v>207.35259259259263</v>
      </c>
      <c r="I29" s="195">
        <f t="shared" si="3"/>
        <v>11.464859108781129</v>
      </c>
    </row>
    <row r="30" spans="2:9" x14ac:dyDescent="0.25">
      <c r="B30" s="28" t="s">
        <v>139</v>
      </c>
      <c r="C30" s="216">
        <v>2785</v>
      </c>
      <c r="D30" s="229">
        <f t="shared" si="1"/>
        <v>369.63302143473356</v>
      </c>
      <c r="E30" s="216">
        <v>1990.99</v>
      </c>
      <c r="F30" s="216">
        <f t="shared" si="7"/>
        <v>1990.99</v>
      </c>
      <c r="G30" s="229"/>
      <c r="H30" s="232">
        <f>(G30/C30)*100</f>
        <v>0</v>
      </c>
      <c r="I30" s="195">
        <f t="shared" si="3"/>
        <v>0</v>
      </c>
    </row>
    <row r="33" spans="2:4" x14ac:dyDescent="0.25">
      <c r="B33" s="206"/>
      <c r="C33" s="231"/>
      <c r="D33" s="231"/>
    </row>
  </sheetData>
  <mergeCells count="1">
    <mergeCell ref="B2:I2"/>
  </mergeCells>
  <pageMargins left="0.7" right="0.7" top="0.75" bottom="0.75" header="0.3" footer="0.3"/>
  <pageSetup paperSize="9" scale="73" fitToHeight="0" orientation="landscape" r:id="rId1"/>
  <ignoredErrors>
    <ignoredError sqref="F27 E14 F23:F24 F10 F6 D27 D19 D10 D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"/>
  <sheetViews>
    <sheetView workbookViewId="0">
      <selection activeCell="E19" sqref="E19"/>
    </sheetView>
  </sheetViews>
  <sheetFormatPr defaultRowHeight="14.4" x14ac:dyDescent="0.3"/>
  <cols>
    <col min="2" max="2" width="37.6640625" customWidth="1"/>
    <col min="3" max="6" width="25.33203125" style="174" customWidth="1"/>
    <col min="7" max="8" width="15.6640625" style="174" customWidth="1"/>
  </cols>
  <sheetData>
    <row r="1" spans="2:8" ht="17.399999999999999" x14ac:dyDescent="0.3">
      <c r="B1" s="16"/>
      <c r="C1" s="16"/>
      <c r="D1" s="16"/>
      <c r="E1" s="16"/>
      <c r="F1" s="173"/>
      <c r="G1" s="173"/>
      <c r="H1" s="173"/>
    </row>
    <row r="2" spans="2:8" ht="15.75" customHeight="1" x14ac:dyDescent="0.3">
      <c r="B2" s="128" t="s">
        <v>48</v>
      </c>
      <c r="C2" s="128"/>
      <c r="D2" s="128"/>
      <c r="E2" s="128"/>
      <c r="F2" s="128"/>
      <c r="G2" s="128"/>
      <c r="H2" s="128"/>
    </row>
    <row r="3" spans="2:8" ht="17.399999999999999" x14ac:dyDescent="0.3">
      <c r="B3" s="16"/>
      <c r="C3" s="16"/>
      <c r="D3" s="16"/>
      <c r="E3" s="16"/>
      <c r="F3" s="173"/>
      <c r="G3" s="173"/>
      <c r="H3" s="173"/>
    </row>
    <row r="4" spans="2:8" ht="26.4" x14ac:dyDescent="0.3">
      <c r="B4" s="34" t="s">
        <v>7</v>
      </c>
      <c r="C4" s="91" t="s">
        <v>74</v>
      </c>
      <c r="D4" s="91" t="s">
        <v>54</v>
      </c>
      <c r="E4" s="91" t="s">
        <v>51</v>
      </c>
      <c r="F4" s="91" t="s">
        <v>75</v>
      </c>
      <c r="G4" s="91" t="s">
        <v>17</v>
      </c>
      <c r="H4" s="91" t="s">
        <v>52</v>
      </c>
    </row>
    <row r="5" spans="2:8" x14ac:dyDescent="0.3">
      <c r="B5" s="34">
        <v>1</v>
      </c>
      <c r="C5" s="91">
        <v>2</v>
      </c>
      <c r="D5" s="91">
        <v>3</v>
      </c>
      <c r="E5" s="91">
        <v>4</v>
      </c>
      <c r="F5" s="91">
        <v>5</v>
      </c>
      <c r="G5" s="91" t="s">
        <v>19</v>
      </c>
      <c r="H5" s="91" t="s">
        <v>20</v>
      </c>
    </row>
    <row r="6" spans="2:8" ht="15.75" customHeight="1" x14ac:dyDescent="0.3">
      <c r="B6" s="6" t="s">
        <v>37</v>
      </c>
      <c r="C6" s="222">
        <v>46564.89</v>
      </c>
      <c r="D6" s="217">
        <v>218221</v>
      </c>
      <c r="E6" s="217">
        <f>D6</f>
        <v>218221</v>
      </c>
      <c r="F6" s="248">
        <v>50761</v>
      </c>
      <c r="G6" s="248">
        <f>F6/C6*100</f>
        <v>109.0113173251349</v>
      </c>
      <c r="H6" s="248">
        <f>F6/E6*100</f>
        <v>23.261280994954657</v>
      </c>
    </row>
    <row r="7" spans="2:8" ht="15.75" customHeight="1" x14ac:dyDescent="0.3">
      <c r="B7" s="6" t="s">
        <v>384</v>
      </c>
      <c r="C7" s="207">
        <v>46565</v>
      </c>
      <c r="D7" s="207">
        <v>218221</v>
      </c>
      <c r="E7" s="207">
        <f t="shared" ref="E7:E8" si="0">D7</f>
        <v>218221</v>
      </c>
      <c r="F7" s="249">
        <v>50761</v>
      </c>
      <c r="G7" s="250">
        <f t="shared" ref="G7:G8" si="1">F7/C7*100</f>
        <v>109.01105980886932</v>
      </c>
      <c r="H7" s="250">
        <f t="shared" ref="H7:H8" si="2">F7/E7*100</f>
        <v>23.261280994954657</v>
      </c>
    </row>
    <row r="8" spans="2:8" x14ac:dyDescent="0.3">
      <c r="B8" s="13" t="s">
        <v>385</v>
      </c>
      <c r="C8" s="207">
        <v>46565</v>
      </c>
      <c r="D8" s="207">
        <v>218221</v>
      </c>
      <c r="E8" s="207">
        <f t="shared" si="0"/>
        <v>218221</v>
      </c>
      <c r="F8" s="249">
        <v>50761</v>
      </c>
      <c r="G8" s="250">
        <f t="shared" si="1"/>
        <v>109.01105980886932</v>
      </c>
      <c r="H8" s="250">
        <f t="shared" si="2"/>
        <v>23.261280994954657</v>
      </c>
    </row>
    <row r="9" spans="2:8" x14ac:dyDescent="0.3">
      <c r="B9" s="30"/>
      <c r="C9" s="188"/>
      <c r="D9" s="188"/>
      <c r="E9" s="188"/>
      <c r="F9" s="189"/>
      <c r="G9" s="189"/>
      <c r="H9" s="18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H10" sqref="H1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3">
      <c r="B2" s="128" t="s">
        <v>73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2:12" ht="15.75" customHeight="1" x14ac:dyDescent="0.3">
      <c r="B3" s="128" t="s">
        <v>40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2:12" ht="18" x14ac:dyDescent="0.25">
      <c r="B4" s="16"/>
      <c r="C4" s="16"/>
      <c r="D4" s="16"/>
      <c r="E4" s="16"/>
      <c r="F4" s="16"/>
      <c r="G4" s="16"/>
      <c r="H4" s="16"/>
      <c r="I4" s="16"/>
      <c r="J4" s="3"/>
      <c r="K4" s="3"/>
      <c r="L4" s="3"/>
    </row>
    <row r="5" spans="2:12" ht="25.5" customHeight="1" x14ac:dyDescent="0.3">
      <c r="B5" s="124" t="s">
        <v>7</v>
      </c>
      <c r="C5" s="125"/>
      <c r="D5" s="125"/>
      <c r="E5" s="125"/>
      <c r="F5" s="126"/>
      <c r="G5" s="36" t="s">
        <v>65</v>
      </c>
      <c r="H5" s="34" t="s">
        <v>54</v>
      </c>
      <c r="I5" s="36" t="s">
        <v>53</v>
      </c>
      <c r="J5" s="36" t="s">
        <v>66</v>
      </c>
      <c r="K5" s="36" t="s">
        <v>17</v>
      </c>
      <c r="L5" s="36" t="s">
        <v>52</v>
      </c>
    </row>
    <row r="6" spans="2:12" ht="15" x14ac:dyDescent="0.25">
      <c r="B6" s="124">
        <v>1</v>
      </c>
      <c r="C6" s="125"/>
      <c r="D6" s="125"/>
      <c r="E6" s="125"/>
      <c r="F6" s="126"/>
      <c r="G6" s="36">
        <v>2</v>
      </c>
      <c r="H6" s="36">
        <v>3</v>
      </c>
      <c r="I6" s="36">
        <v>4</v>
      </c>
      <c r="J6" s="36">
        <v>5</v>
      </c>
      <c r="K6" s="36" t="s">
        <v>19</v>
      </c>
      <c r="L6" s="36" t="s">
        <v>20</v>
      </c>
    </row>
    <row r="7" spans="2:12" ht="26.4" x14ac:dyDescent="0.3">
      <c r="B7" s="6">
        <v>8</v>
      </c>
      <c r="C7" s="6"/>
      <c r="D7" s="6"/>
      <c r="E7" s="6"/>
      <c r="F7" s="6" t="s">
        <v>9</v>
      </c>
      <c r="G7" s="4"/>
      <c r="H7" s="4"/>
      <c r="I7" s="4"/>
      <c r="J7" s="25"/>
      <c r="K7" s="25"/>
      <c r="L7" s="25"/>
    </row>
    <row r="8" spans="2:12" x14ac:dyDescent="0.3">
      <c r="B8" s="6"/>
      <c r="C8" s="11">
        <v>84</v>
      </c>
      <c r="D8" s="11"/>
      <c r="E8" s="11"/>
      <c r="F8" s="11" t="s">
        <v>14</v>
      </c>
      <c r="G8" s="4"/>
      <c r="H8" s="4"/>
      <c r="I8" s="4"/>
      <c r="J8" s="25"/>
      <c r="K8" s="25"/>
      <c r="L8" s="25"/>
    </row>
    <row r="9" spans="2:12" ht="52.8" x14ac:dyDescent="0.3">
      <c r="B9" s="7"/>
      <c r="C9" s="7"/>
      <c r="D9" s="7">
        <v>841</v>
      </c>
      <c r="E9" s="7"/>
      <c r="F9" s="26" t="s">
        <v>41</v>
      </c>
      <c r="G9" s="4"/>
      <c r="H9" s="4"/>
      <c r="I9" s="4"/>
      <c r="J9" s="25"/>
      <c r="K9" s="25"/>
      <c r="L9" s="25"/>
    </row>
    <row r="10" spans="2:12" ht="26.4" x14ac:dyDescent="0.3">
      <c r="B10" s="7"/>
      <c r="C10" s="7"/>
      <c r="D10" s="7"/>
      <c r="E10" s="7">
        <v>8413</v>
      </c>
      <c r="F10" s="26" t="s">
        <v>42</v>
      </c>
      <c r="G10" s="4"/>
      <c r="H10" s="4"/>
      <c r="I10" s="4"/>
      <c r="J10" s="25"/>
      <c r="K10" s="25"/>
      <c r="L10" s="25"/>
    </row>
    <row r="11" spans="2:12" x14ac:dyDescent="0.3">
      <c r="B11" s="7"/>
      <c r="C11" s="7"/>
      <c r="D11" s="7"/>
      <c r="E11" s="8" t="s">
        <v>26</v>
      </c>
      <c r="F11" s="13"/>
      <c r="G11" s="4"/>
      <c r="H11" s="4"/>
      <c r="I11" s="4"/>
      <c r="J11" s="25"/>
      <c r="K11" s="25"/>
      <c r="L11" s="25"/>
    </row>
    <row r="12" spans="2:12" ht="25.5" x14ac:dyDescent="0.25">
      <c r="B12" s="9">
        <v>5</v>
      </c>
      <c r="C12" s="10"/>
      <c r="D12" s="10"/>
      <c r="E12" s="10"/>
      <c r="F12" s="18" t="s">
        <v>10</v>
      </c>
      <c r="G12" s="4"/>
      <c r="H12" s="4"/>
      <c r="I12" s="4"/>
      <c r="J12" s="25"/>
      <c r="K12" s="25"/>
      <c r="L12" s="25"/>
    </row>
    <row r="13" spans="2:12" ht="25.5" x14ac:dyDescent="0.25">
      <c r="B13" s="11"/>
      <c r="C13" s="11">
        <v>54</v>
      </c>
      <c r="D13" s="11"/>
      <c r="E13" s="11"/>
      <c r="F13" s="19" t="s">
        <v>15</v>
      </c>
      <c r="G13" s="4"/>
      <c r="H13" s="4"/>
      <c r="I13" s="5"/>
      <c r="J13" s="25"/>
      <c r="K13" s="25"/>
      <c r="L13" s="25"/>
    </row>
    <row r="14" spans="2:12" ht="66" x14ac:dyDescent="0.3">
      <c r="B14" s="11"/>
      <c r="C14" s="11"/>
      <c r="D14" s="11">
        <v>541</v>
      </c>
      <c r="E14" s="26"/>
      <c r="F14" s="26" t="s">
        <v>43</v>
      </c>
      <c r="G14" s="4"/>
      <c r="H14" s="4"/>
      <c r="I14" s="5"/>
      <c r="J14" s="25"/>
      <c r="K14" s="25"/>
      <c r="L14" s="25"/>
    </row>
    <row r="15" spans="2:12" ht="39.6" x14ac:dyDescent="0.3">
      <c r="B15" s="11"/>
      <c r="C15" s="11"/>
      <c r="D15" s="11"/>
      <c r="E15" s="26">
        <v>5413</v>
      </c>
      <c r="F15" s="26" t="s">
        <v>44</v>
      </c>
      <c r="G15" s="4"/>
      <c r="H15" s="4"/>
      <c r="I15" s="5"/>
      <c r="J15" s="25"/>
      <c r="K15" s="25"/>
      <c r="L15" s="25"/>
    </row>
    <row r="16" spans="2:12" x14ac:dyDescent="0.3">
      <c r="B16" s="12" t="s">
        <v>16</v>
      </c>
      <c r="C16" s="10"/>
      <c r="D16" s="10"/>
      <c r="E16" s="10"/>
      <c r="F16" s="18" t="s">
        <v>26</v>
      </c>
      <c r="G16" s="4"/>
      <c r="H16" s="4"/>
      <c r="I16" s="4"/>
      <c r="J16" s="25"/>
      <c r="K16" s="25"/>
      <c r="L16" s="25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D16" sqref="D16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8" x14ac:dyDescent="0.25">
      <c r="B1" s="16"/>
      <c r="C1" s="16"/>
      <c r="D1" s="16"/>
      <c r="E1" s="16"/>
      <c r="F1" s="3"/>
      <c r="G1" s="3"/>
      <c r="H1" s="3"/>
    </row>
    <row r="2" spans="2:8" ht="15.75" customHeight="1" x14ac:dyDescent="0.3">
      <c r="B2" s="128" t="s">
        <v>45</v>
      </c>
      <c r="C2" s="128"/>
      <c r="D2" s="128"/>
      <c r="E2" s="128"/>
      <c r="F2" s="128"/>
      <c r="G2" s="128"/>
      <c r="H2" s="128"/>
    </row>
    <row r="3" spans="2:8" ht="18" x14ac:dyDescent="0.25">
      <c r="B3" s="16"/>
      <c r="C3" s="16"/>
      <c r="D3" s="16"/>
      <c r="E3" s="16"/>
      <c r="F3" s="3"/>
      <c r="G3" s="3"/>
      <c r="H3" s="3"/>
    </row>
    <row r="4" spans="2:8" ht="26.4" x14ac:dyDescent="0.3">
      <c r="B4" s="34" t="s">
        <v>7</v>
      </c>
      <c r="C4" s="34" t="s">
        <v>65</v>
      </c>
      <c r="D4" s="34" t="s">
        <v>54</v>
      </c>
      <c r="E4" s="34" t="s">
        <v>51</v>
      </c>
      <c r="F4" s="34" t="s">
        <v>66</v>
      </c>
      <c r="G4" s="34" t="s">
        <v>17</v>
      </c>
      <c r="H4" s="34" t="s">
        <v>52</v>
      </c>
    </row>
    <row r="5" spans="2:8" ht="15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19</v>
      </c>
      <c r="H5" s="34" t="s">
        <v>20</v>
      </c>
    </row>
    <row r="6" spans="2:8" ht="15" x14ac:dyDescent="0.25">
      <c r="B6" s="6" t="s">
        <v>46</v>
      </c>
      <c r="C6" s="4"/>
      <c r="D6" s="4"/>
      <c r="E6" s="5"/>
      <c r="F6" s="25"/>
      <c r="G6" s="25"/>
      <c r="H6" s="25"/>
    </row>
    <row r="7" spans="2:8" x14ac:dyDescent="0.3">
      <c r="B7" s="6" t="s">
        <v>36</v>
      </c>
      <c r="C7" s="4"/>
      <c r="D7" s="4"/>
      <c r="E7" s="4"/>
      <c r="F7" s="25"/>
      <c r="G7" s="25"/>
      <c r="H7" s="25"/>
    </row>
    <row r="8" spans="2:8" x14ac:dyDescent="0.3">
      <c r="B8" s="29" t="s">
        <v>35</v>
      </c>
      <c r="C8" s="4"/>
      <c r="D8" s="4"/>
      <c r="E8" s="4"/>
      <c r="F8" s="25"/>
      <c r="G8" s="25"/>
      <c r="H8" s="25"/>
    </row>
    <row r="9" spans="2:8" x14ac:dyDescent="0.3">
      <c r="B9" s="28" t="s">
        <v>34</v>
      </c>
      <c r="C9" s="4"/>
      <c r="D9" s="4"/>
      <c r="E9" s="4"/>
      <c r="F9" s="25"/>
      <c r="G9" s="25"/>
      <c r="H9" s="25"/>
    </row>
    <row r="10" spans="2:8" x14ac:dyDescent="0.3">
      <c r="B10" s="28" t="s">
        <v>26</v>
      </c>
      <c r="C10" s="4"/>
      <c r="D10" s="4"/>
      <c r="E10" s="4"/>
      <c r="F10" s="25"/>
      <c r="G10" s="25"/>
      <c r="H10" s="25"/>
    </row>
    <row r="11" spans="2:8" ht="15" x14ac:dyDescent="0.25">
      <c r="B11" s="6" t="s">
        <v>33</v>
      </c>
      <c r="C11" s="4"/>
      <c r="D11" s="4"/>
      <c r="E11" s="5"/>
      <c r="F11" s="25"/>
      <c r="G11" s="25"/>
      <c r="H11" s="25"/>
    </row>
    <row r="12" spans="2:8" ht="15" x14ac:dyDescent="0.25">
      <c r="B12" s="27" t="s">
        <v>32</v>
      </c>
      <c r="C12" s="4"/>
      <c r="D12" s="4"/>
      <c r="E12" s="5"/>
      <c r="F12" s="25"/>
      <c r="G12" s="25"/>
      <c r="H12" s="25"/>
    </row>
    <row r="13" spans="2:8" ht="15" x14ac:dyDescent="0.25">
      <c r="B13" s="6" t="s">
        <v>31</v>
      </c>
      <c r="C13" s="4"/>
      <c r="D13" s="4"/>
      <c r="E13" s="5"/>
      <c r="F13" s="25"/>
      <c r="G13" s="25"/>
      <c r="H13" s="25"/>
    </row>
    <row r="14" spans="2:8" ht="15" x14ac:dyDescent="0.25">
      <c r="B14" s="27" t="s">
        <v>30</v>
      </c>
      <c r="C14" s="4"/>
      <c r="D14" s="4"/>
      <c r="E14" s="5"/>
      <c r="F14" s="25"/>
      <c r="G14" s="25"/>
      <c r="H14" s="25"/>
    </row>
    <row r="15" spans="2:8" x14ac:dyDescent="0.3">
      <c r="B15" s="11" t="s">
        <v>16</v>
      </c>
      <c r="C15" s="4"/>
      <c r="D15" s="4"/>
      <c r="E15" s="5"/>
      <c r="F15" s="25"/>
      <c r="G15" s="25"/>
      <c r="H15" s="25"/>
    </row>
    <row r="16" spans="2:8" ht="15" x14ac:dyDescent="0.25">
      <c r="B16" s="27"/>
      <c r="C16" s="4"/>
      <c r="D16" s="4"/>
      <c r="E16" s="5"/>
      <c r="F16" s="25"/>
      <c r="G16" s="25"/>
      <c r="H16" s="25"/>
    </row>
    <row r="17" spans="2:8" ht="15.75" customHeight="1" x14ac:dyDescent="0.25">
      <c r="B17" s="6" t="s">
        <v>47</v>
      </c>
      <c r="C17" s="4"/>
      <c r="D17" s="4"/>
      <c r="E17" s="5"/>
      <c r="F17" s="25"/>
      <c r="G17" s="25"/>
      <c r="H17" s="25"/>
    </row>
    <row r="18" spans="2:8" ht="15.75" customHeight="1" x14ac:dyDescent="0.3">
      <c r="B18" s="6" t="s">
        <v>36</v>
      </c>
      <c r="C18" s="4"/>
      <c r="D18" s="4"/>
      <c r="E18" s="4"/>
      <c r="F18" s="25"/>
      <c r="G18" s="25"/>
      <c r="H18" s="25"/>
    </row>
    <row r="19" spans="2:8" x14ac:dyDescent="0.3">
      <c r="B19" s="29" t="s">
        <v>35</v>
      </c>
      <c r="C19" s="4"/>
      <c r="D19" s="4"/>
      <c r="E19" s="4"/>
      <c r="F19" s="25"/>
      <c r="G19" s="25"/>
      <c r="H19" s="25"/>
    </row>
    <row r="20" spans="2:8" x14ac:dyDescent="0.3">
      <c r="B20" s="28" t="s">
        <v>34</v>
      </c>
      <c r="C20" s="4"/>
      <c r="D20" s="4"/>
      <c r="E20" s="4"/>
      <c r="F20" s="25"/>
      <c r="G20" s="25"/>
      <c r="H20" s="25"/>
    </row>
    <row r="21" spans="2:8" x14ac:dyDescent="0.3">
      <c r="B21" s="28" t="s">
        <v>26</v>
      </c>
      <c r="C21" s="4"/>
      <c r="D21" s="4"/>
      <c r="E21" s="4"/>
      <c r="F21" s="25"/>
      <c r="G21" s="25"/>
      <c r="H21" s="25"/>
    </row>
    <row r="22" spans="2:8" ht="15" x14ac:dyDescent="0.25">
      <c r="B22" s="6" t="s">
        <v>33</v>
      </c>
      <c r="C22" s="4"/>
      <c r="D22" s="4"/>
      <c r="E22" s="5"/>
      <c r="F22" s="25"/>
      <c r="G22" s="25"/>
      <c r="H22" s="25"/>
    </row>
    <row r="23" spans="2:8" ht="15" x14ac:dyDescent="0.25">
      <c r="B23" s="27" t="s">
        <v>32</v>
      </c>
      <c r="C23" s="4"/>
      <c r="D23" s="4"/>
      <c r="E23" s="5"/>
      <c r="F23" s="25"/>
      <c r="G23" s="25"/>
      <c r="H23" s="25"/>
    </row>
    <row r="24" spans="2:8" ht="15" x14ac:dyDescent="0.25">
      <c r="B24" s="6" t="s">
        <v>31</v>
      </c>
      <c r="C24" s="4"/>
      <c r="D24" s="4"/>
      <c r="E24" s="5"/>
      <c r="F24" s="25"/>
      <c r="G24" s="25"/>
      <c r="H24" s="25"/>
    </row>
    <row r="25" spans="2:8" ht="15" x14ac:dyDescent="0.25">
      <c r="B25" s="27" t="s">
        <v>30</v>
      </c>
      <c r="C25" s="4"/>
      <c r="D25" s="4"/>
      <c r="E25" s="5"/>
      <c r="F25" s="25"/>
      <c r="G25" s="25"/>
      <c r="H25" s="25"/>
    </row>
    <row r="26" spans="2:8" x14ac:dyDescent="0.3">
      <c r="B26" s="11" t="s">
        <v>16</v>
      </c>
      <c r="C26" s="4"/>
      <c r="D26" s="4"/>
      <c r="E26" s="5"/>
      <c r="F26" s="25"/>
      <c r="G26" s="25"/>
      <c r="H26" s="25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workbookViewId="0">
      <selection activeCell="H6" sqref="H6:I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3.44140625" customWidth="1"/>
    <col min="5" max="5" width="37.44140625" customWidth="1"/>
    <col min="6" max="8" width="25.33203125" customWidth="1"/>
    <col min="9" max="9" width="15.664062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28" t="s">
        <v>11</v>
      </c>
      <c r="C2" s="133"/>
      <c r="D2" s="133"/>
      <c r="E2" s="133"/>
      <c r="F2" s="133"/>
      <c r="G2" s="133"/>
      <c r="H2" s="133"/>
      <c r="I2" s="133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6" x14ac:dyDescent="0.3">
      <c r="B4" s="134" t="s">
        <v>76</v>
      </c>
      <c r="C4" s="134"/>
      <c r="D4" s="134"/>
      <c r="E4" s="134"/>
      <c r="F4" s="134"/>
      <c r="G4" s="134"/>
      <c r="H4" s="134"/>
      <c r="I4" s="134"/>
    </row>
    <row r="5" spans="2:9" ht="18" x14ac:dyDescent="0.25">
      <c r="B5" s="16"/>
      <c r="C5" s="16"/>
      <c r="D5" s="16"/>
      <c r="E5" s="16"/>
      <c r="F5" s="16"/>
      <c r="G5" s="16"/>
      <c r="H5" s="16"/>
      <c r="I5" s="3"/>
    </row>
    <row r="6" spans="2:9" ht="26.4" x14ac:dyDescent="0.3">
      <c r="B6" s="124" t="s">
        <v>7</v>
      </c>
      <c r="C6" s="125"/>
      <c r="D6" s="125"/>
      <c r="E6" s="126"/>
      <c r="F6" s="34" t="s">
        <v>54</v>
      </c>
      <c r="G6" s="34" t="s">
        <v>51</v>
      </c>
      <c r="H6" s="34" t="s">
        <v>77</v>
      </c>
      <c r="I6" s="34" t="s">
        <v>52</v>
      </c>
    </row>
    <row r="7" spans="2:9" s="24" customFormat="1" ht="15.75" customHeight="1" x14ac:dyDescent="0.2">
      <c r="B7" s="135">
        <v>1</v>
      </c>
      <c r="C7" s="136"/>
      <c r="D7" s="136"/>
      <c r="E7" s="137"/>
      <c r="F7" s="35">
        <v>2</v>
      </c>
      <c r="G7" s="35">
        <v>3</v>
      </c>
      <c r="H7" s="35">
        <v>4</v>
      </c>
      <c r="I7" s="35" t="s">
        <v>49</v>
      </c>
    </row>
    <row r="8" spans="2:9" s="38" customFormat="1" ht="42.6" customHeight="1" x14ac:dyDescent="0.3">
      <c r="B8" s="129">
        <v>44477</v>
      </c>
      <c r="C8" s="130"/>
      <c r="D8" s="131"/>
      <c r="E8" s="49" t="s">
        <v>146</v>
      </c>
      <c r="F8" s="39"/>
      <c r="G8" s="40"/>
      <c r="H8" s="40"/>
      <c r="I8" s="40"/>
    </row>
    <row r="9" spans="2:9" s="38" customFormat="1" ht="30" customHeight="1" x14ac:dyDescent="0.3">
      <c r="B9" s="129" t="s">
        <v>83</v>
      </c>
      <c r="C9" s="130"/>
      <c r="D9" s="131"/>
      <c r="E9" s="41" t="s">
        <v>78</v>
      </c>
      <c r="F9" s="39"/>
      <c r="G9" s="40"/>
      <c r="H9" s="40"/>
      <c r="I9" s="40"/>
    </row>
    <row r="10" spans="2:9" s="38" customFormat="1" ht="30" customHeight="1" x14ac:dyDescent="0.3">
      <c r="B10" s="132" t="s">
        <v>84</v>
      </c>
      <c r="C10" s="132"/>
      <c r="D10" s="132"/>
      <c r="E10" s="41" t="s">
        <v>79</v>
      </c>
      <c r="F10" s="39"/>
      <c r="G10" s="40"/>
      <c r="H10" s="40"/>
      <c r="I10" s="40"/>
    </row>
    <row r="11" spans="2:9" s="38" customFormat="1" ht="30" customHeight="1" x14ac:dyDescent="0.3">
      <c r="B11" s="129" t="s">
        <v>85</v>
      </c>
      <c r="C11" s="130"/>
      <c r="D11" s="131"/>
      <c r="E11" s="37" t="s">
        <v>88</v>
      </c>
      <c r="F11" s="39"/>
      <c r="G11" s="40"/>
      <c r="H11" s="40"/>
      <c r="I11" s="40"/>
    </row>
    <row r="12" spans="2:9" s="38" customFormat="1" ht="30" customHeight="1" x14ac:dyDescent="0.3">
      <c r="B12" s="129" t="s">
        <v>87</v>
      </c>
      <c r="C12" s="130"/>
      <c r="D12" s="131"/>
      <c r="E12" s="37" t="s">
        <v>86</v>
      </c>
      <c r="F12" s="39"/>
      <c r="G12" s="40"/>
      <c r="H12" s="40"/>
      <c r="I12" s="40"/>
    </row>
    <row r="13" spans="2:9" s="38" customFormat="1" ht="30" customHeight="1" x14ac:dyDescent="0.3">
      <c r="B13" s="129" t="s">
        <v>83</v>
      </c>
      <c r="C13" s="130"/>
      <c r="D13" s="131"/>
      <c r="E13" s="41" t="s">
        <v>78</v>
      </c>
      <c r="F13" s="39"/>
      <c r="G13" s="40"/>
      <c r="H13" s="40"/>
      <c r="I13" s="40"/>
    </row>
    <row r="14" spans="2:9" s="38" customFormat="1" ht="30" customHeight="1" x14ac:dyDescent="0.3">
      <c r="B14" s="132" t="s">
        <v>80</v>
      </c>
      <c r="C14" s="132"/>
      <c r="D14" s="132"/>
      <c r="E14" s="41" t="s">
        <v>81</v>
      </c>
      <c r="F14" s="39"/>
      <c r="G14" s="40"/>
      <c r="H14" s="40"/>
      <c r="I14" s="40"/>
    </row>
    <row r="15" spans="2:9" s="38" customFormat="1" ht="30" customHeight="1" x14ac:dyDescent="0.3">
      <c r="B15" s="129" t="s">
        <v>91</v>
      </c>
      <c r="C15" s="130"/>
      <c r="D15" s="131"/>
      <c r="E15" s="41" t="s">
        <v>82</v>
      </c>
      <c r="F15" s="39"/>
      <c r="G15" s="40"/>
      <c r="H15" s="40"/>
      <c r="I15" s="40"/>
    </row>
    <row r="16" spans="2:9" s="38" customFormat="1" ht="30" customHeight="1" x14ac:dyDescent="0.3">
      <c r="B16" s="129" t="s">
        <v>89</v>
      </c>
      <c r="C16" s="130"/>
      <c r="D16" s="131"/>
      <c r="E16" s="37" t="s">
        <v>90</v>
      </c>
      <c r="F16" s="39"/>
      <c r="G16" s="40"/>
      <c r="H16" s="40"/>
      <c r="I16" s="40"/>
    </row>
    <row r="17" spans="2:9" s="38" customFormat="1" ht="30" customHeight="1" x14ac:dyDescent="0.3">
      <c r="B17" s="129" t="s">
        <v>87</v>
      </c>
      <c r="C17" s="130"/>
      <c r="D17" s="131"/>
      <c r="E17" s="37" t="s">
        <v>86</v>
      </c>
      <c r="F17" s="39"/>
      <c r="G17" s="40"/>
      <c r="H17" s="40"/>
      <c r="I17" s="40"/>
    </row>
    <row r="18" spans="2:9" s="38" customFormat="1" ht="30" customHeight="1" x14ac:dyDescent="0.3">
      <c r="B18" s="132" t="s">
        <v>83</v>
      </c>
      <c r="C18" s="132"/>
      <c r="D18" s="132"/>
      <c r="E18" s="41" t="s">
        <v>78</v>
      </c>
      <c r="F18" s="39"/>
      <c r="G18" s="40"/>
      <c r="H18" s="40"/>
      <c r="I18" s="40"/>
    </row>
    <row r="19" spans="2:9" s="38" customFormat="1" ht="30" customHeight="1" x14ac:dyDescent="0.3">
      <c r="B19" s="132" t="s">
        <v>80</v>
      </c>
      <c r="C19" s="132"/>
      <c r="D19" s="132"/>
      <c r="E19" s="41" t="s">
        <v>81</v>
      </c>
      <c r="F19" s="39"/>
      <c r="G19" s="40"/>
      <c r="H19" s="40"/>
      <c r="I19" s="40"/>
    </row>
    <row r="20" spans="2:9" s="38" customFormat="1" ht="30" customHeight="1" x14ac:dyDescent="0.3">
      <c r="B20" s="129" t="s">
        <v>91</v>
      </c>
      <c r="C20" s="130"/>
      <c r="D20" s="131"/>
      <c r="E20" s="41" t="s">
        <v>82</v>
      </c>
      <c r="F20" s="39"/>
      <c r="G20" s="40"/>
      <c r="H20" s="40"/>
      <c r="I20" s="40"/>
    </row>
  </sheetData>
  <mergeCells count="17">
    <mergeCell ref="B2:I2"/>
    <mergeCell ref="B11:D11"/>
    <mergeCell ref="B13:D13"/>
    <mergeCell ref="B4:I4"/>
    <mergeCell ref="B6:E6"/>
    <mergeCell ref="B7:E7"/>
    <mergeCell ref="B8:D8"/>
    <mergeCell ref="B15:D15"/>
    <mergeCell ref="B9:D9"/>
    <mergeCell ref="B10:D10"/>
    <mergeCell ref="B12:D12"/>
    <mergeCell ref="B14:D14"/>
    <mergeCell ref="B16:D16"/>
    <mergeCell ref="B17:D17"/>
    <mergeCell ref="B18:D18"/>
    <mergeCell ref="B20:D20"/>
    <mergeCell ref="B19:D19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"/>
  <sheetViews>
    <sheetView workbookViewId="0">
      <selection activeCell="K13" sqref="K13"/>
    </sheetView>
  </sheetViews>
  <sheetFormatPr defaultRowHeight="14.4" x14ac:dyDescent="0.3"/>
  <cols>
    <col min="1" max="1" width="13.44140625" style="51" customWidth="1"/>
    <col min="2" max="2" width="7.88671875" style="51" customWidth="1"/>
    <col min="3" max="3" width="22.5546875" style="51" customWidth="1"/>
    <col min="4" max="4" width="5.33203125" style="51" customWidth="1"/>
    <col min="5" max="6" width="10.21875" style="51" customWidth="1"/>
    <col min="7" max="7" width="12.33203125" style="51" customWidth="1"/>
    <col min="8" max="8" width="14.33203125" style="51" customWidth="1"/>
    <col min="9" max="9" width="14.6640625" style="51" customWidth="1"/>
    <col min="10" max="10" width="0" style="51" hidden="1" customWidth="1"/>
    <col min="11" max="256" width="8.88671875" style="51"/>
    <col min="257" max="257" width="13.44140625" style="51" customWidth="1"/>
    <col min="258" max="258" width="7.88671875" style="51" customWidth="1"/>
    <col min="259" max="259" width="22.5546875" style="51" customWidth="1"/>
    <col min="260" max="260" width="5.33203125" style="51" customWidth="1"/>
    <col min="261" max="261" width="14.33203125" style="51" customWidth="1"/>
    <col min="262" max="262" width="14.6640625" style="51" customWidth="1"/>
    <col min="263" max="263" width="11.5546875" style="51" customWidth="1"/>
    <col min="264" max="265" width="6.109375" style="51" customWidth="1"/>
    <col min="266" max="266" width="0" style="51" hidden="1" customWidth="1"/>
    <col min="267" max="512" width="8.88671875" style="51"/>
    <col min="513" max="513" width="13.44140625" style="51" customWidth="1"/>
    <col min="514" max="514" width="7.88671875" style="51" customWidth="1"/>
    <col min="515" max="515" width="22.5546875" style="51" customWidth="1"/>
    <col min="516" max="516" width="5.33203125" style="51" customWidth="1"/>
    <col min="517" max="517" width="14.33203125" style="51" customWidth="1"/>
    <col min="518" max="518" width="14.6640625" style="51" customWidth="1"/>
    <col min="519" max="519" width="11.5546875" style="51" customWidth="1"/>
    <col min="520" max="521" width="6.109375" style="51" customWidth="1"/>
    <col min="522" max="522" width="0" style="51" hidden="1" customWidth="1"/>
    <col min="523" max="768" width="8.88671875" style="51"/>
    <col min="769" max="769" width="13.44140625" style="51" customWidth="1"/>
    <col min="770" max="770" width="7.88671875" style="51" customWidth="1"/>
    <col min="771" max="771" width="22.5546875" style="51" customWidth="1"/>
    <col min="772" max="772" width="5.33203125" style="51" customWidth="1"/>
    <col min="773" max="773" width="14.33203125" style="51" customWidth="1"/>
    <col min="774" max="774" width="14.6640625" style="51" customWidth="1"/>
    <col min="775" max="775" width="11.5546875" style="51" customWidth="1"/>
    <col min="776" max="777" width="6.109375" style="51" customWidth="1"/>
    <col min="778" max="778" width="0" style="51" hidden="1" customWidth="1"/>
    <col min="779" max="1024" width="8.88671875" style="51"/>
    <col min="1025" max="1025" width="13.44140625" style="51" customWidth="1"/>
    <col min="1026" max="1026" width="7.88671875" style="51" customWidth="1"/>
    <col min="1027" max="1027" width="22.5546875" style="51" customWidth="1"/>
    <col min="1028" max="1028" width="5.33203125" style="51" customWidth="1"/>
    <col min="1029" max="1029" width="14.33203125" style="51" customWidth="1"/>
    <col min="1030" max="1030" width="14.6640625" style="51" customWidth="1"/>
    <col min="1031" max="1031" width="11.5546875" style="51" customWidth="1"/>
    <col min="1032" max="1033" width="6.109375" style="51" customWidth="1"/>
    <col min="1034" max="1034" width="0" style="51" hidden="1" customWidth="1"/>
    <col min="1035" max="1280" width="8.88671875" style="51"/>
    <col min="1281" max="1281" width="13.44140625" style="51" customWidth="1"/>
    <col min="1282" max="1282" width="7.88671875" style="51" customWidth="1"/>
    <col min="1283" max="1283" width="22.5546875" style="51" customWidth="1"/>
    <col min="1284" max="1284" width="5.33203125" style="51" customWidth="1"/>
    <col min="1285" max="1285" width="14.33203125" style="51" customWidth="1"/>
    <col min="1286" max="1286" width="14.6640625" style="51" customWidth="1"/>
    <col min="1287" max="1287" width="11.5546875" style="51" customWidth="1"/>
    <col min="1288" max="1289" width="6.109375" style="51" customWidth="1"/>
    <col min="1290" max="1290" width="0" style="51" hidden="1" customWidth="1"/>
    <col min="1291" max="1536" width="8.88671875" style="51"/>
    <col min="1537" max="1537" width="13.44140625" style="51" customWidth="1"/>
    <col min="1538" max="1538" width="7.88671875" style="51" customWidth="1"/>
    <col min="1539" max="1539" width="22.5546875" style="51" customWidth="1"/>
    <col min="1540" max="1540" width="5.33203125" style="51" customWidth="1"/>
    <col min="1541" max="1541" width="14.33203125" style="51" customWidth="1"/>
    <col min="1542" max="1542" width="14.6640625" style="51" customWidth="1"/>
    <col min="1543" max="1543" width="11.5546875" style="51" customWidth="1"/>
    <col min="1544" max="1545" width="6.109375" style="51" customWidth="1"/>
    <col min="1546" max="1546" width="0" style="51" hidden="1" customWidth="1"/>
    <col min="1547" max="1792" width="8.88671875" style="51"/>
    <col min="1793" max="1793" width="13.44140625" style="51" customWidth="1"/>
    <col min="1794" max="1794" width="7.88671875" style="51" customWidth="1"/>
    <col min="1795" max="1795" width="22.5546875" style="51" customWidth="1"/>
    <col min="1796" max="1796" width="5.33203125" style="51" customWidth="1"/>
    <col min="1797" max="1797" width="14.33203125" style="51" customWidth="1"/>
    <col min="1798" max="1798" width="14.6640625" style="51" customWidth="1"/>
    <col min="1799" max="1799" width="11.5546875" style="51" customWidth="1"/>
    <col min="1800" max="1801" width="6.109375" style="51" customWidth="1"/>
    <col min="1802" max="1802" width="0" style="51" hidden="1" customWidth="1"/>
    <col min="1803" max="2048" width="8.88671875" style="51"/>
    <col min="2049" max="2049" width="13.44140625" style="51" customWidth="1"/>
    <col min="2050" max="2050" width="7.88671875" style="51" customWidth="1"/>
    <col min="2051" max="2051" width="22.5546875" style="51" customWidth="1"/>
    <col min="2052" max="2052" width="5.33203125" style="51" customWidth="1"/>
    <col min="2053" max="2053" width="14.33203125" style="51" customWidth="1"/>
    <col min="2054" max="2054" width="14.6640625" style="51" customWidth="1"/>
    <col min="2055" max="2055" width="11.5546875" style="51" customWidth="1"/>
    <col min="2056" max="2057" width="6.109375" style="51" customWidth="1"/>
    <col min="2058" max="2058" width="0" style="51" hidden="1" customWidth="1"/>
    <col min="2059" max="2304" width="8.88671875" style="51"/>
    <col min="2305" max="2305" width="13.44140625" style="51" customWidth="1"/>
    <col min="2306" max="2306" width="7.88671875" style="51" customWidth="1"/>
    <col min="2307" max="2307" width="22.5546875" style="51" customWidth="1"/>
    <col min="2308" max="2308" width="5.33203125" style="51" customWidth="1"/>
    <col min="2309" max="2309" width="14.33203125" style="51" customWidth="1"/>
    <col min="2310" max="2310" width="14.6640625" style="51" customWidth="1"/>
    <col min="2311" max="2311" width="11.5546875" style="51" customWidth="1"/>
    <col min="2312" max="2313" width="6.109375" style="51" customWidth="1"/>
    <col min="2314" max="2314" width="0" style="51" hidden="1" customWidth="1"/>
    <col min="2315" max="2560" width="8.88671875" style="51"/>
    <col min="2561" max="2561" width="13.44140625" style="51" customWidth="1"/>
    <col min="2562" max="2562" width="7.88671875" style="51" customWidth="1"/>
    <col min="2563" max="2563" width="22.5546875" style="51" customWidth="1"/>
    <col min="2564" max="2564" width="5.33203125" style="51" customWidth="1"/>
    <col min="2565" max="2565" width="14.33203125" style="51" customWidth="1"/>
    <col min="2566" max="2566" width="14.6640625" style="51" customWidth="1"/>
    <col min="2567" max="2567" width="11.5546875" style="51" customWidth="1"/>
    <col min="2568" max="2569" width="6.109375" style="51" customWidth="1"/>
    <col min="2570" max="2570" width="0" style="51" hidden="1" customWidth="1"/>
    <col min="2571" max="2816" width="8.88671875" style="51"/>
    <col min="2817" max="2817" width="13.44140625" style="51" customWidth="1"/>
    <col min="2818" max="2818" width="7.88671875" style="51" customWidth="1"/>
    <col min="2819" max="2819" width="22.5546875" style="51" customWidth="1"/>
    <col min="2820" max="2820" width="5.33203125" style="51" customWidth="1"/>
    <col min="2821" max="2821" width="14.33203125" style="51" customWidth="1"/>
    <col min="2822" max="2822" width="14.6640625" style="51" customWidth="1"/>
    <col min="2823" max="2823" width="11.5546875" style="51" customWidth="1"/>
    <col min="2824" max="2825" width="6.109375" style="51" customWidth="1"/>
    <col min="2826" max="2826" width="0" style="51" hidden="1" customWidth="1"/>
    <col min="2827" max="3072" width="8.88671875" style="51"/>
    <col min="3073" max="3073" width="13.44140625" style="51" customWidth="1"/>
    <col min="3074" max="3074" width="7.88671875" style="51" customWidth="1"/>
    <col min="3075" max="3075" width="22.5546875" style="51" customWidth="1"/>
    <col min="3076" max="3076" width="5.33203125" style="51" customWidth="1"/>
    <col min="3077" max="3077" width="14.33203125" style="51" customWidth="1"/>
    <col min="3078" max="3078" width="14.6640625" style="51" customWidth="1"/>
    <col min="3079" max="3079" width="11.5546875" style="51" customWidth="1"/>
    <col min="3080" max="3081" width="6.109375" style="51" customWidth="1"/>
    <col min="3082" max="3082" width="0" style="51" hidden="1" customWidth="1"/>
    <col min="3083" max="3328" width="8.88671875" style="51"/>
    <col min="3329" max="3329" width="13.44140625" style="51" customWidth="1"/>
    <col min="3330" max="3330" width="7.88671875" style="51" customWidth="1"/>
    <col min="3331" max="3331" width="22.5546875" style="51" customWidth="1"/>
    <col min="3332" max="3332" width="5.33203125" style="51" customWidth="1"/>
    <col min="3333" max="3333" width="14.33203125" style="51" customWidth="1"/>
    <col min="3334" max="3334" width="14.6640625" style="51" customWidth="1"/>
    <col min="3335" max="3335" width="11.5546875" style="51" customWidth="1"/>
    <col min="3336" max="3337" width="6.109375" style="51" customWidth="1"/>
    <col min="3338" max="3338" width="0" style="51" hidden="1" customWidth="1"/>
    <col min="3339" max="3584" width="8.88671875" style="51"/>
    <col min="3585" max="3585" width="13.44140625" style="51" customWidth="1"/>
    <col min="3586" max="3586" width="7.88671875" style="51" customWidth="1"/>
    <col min="3587" max="3587" width="22.5546875" style="51" customWidth="1"/>
    <col min="3588" max="3588" width="5.33203125" style="51" customWidth="1"/>
    <col min="3589" max="3589" width="14.33203125" style="51" customWidth="1"/>
    <col min="3590" max="3590" width="14.6640625" style="51" customWidth="1"/>
    <col min="3591" max="3591" width="11.5546875" style="51" customWidth="1"/>
    <col min="3592" max="3593" width="6.109375" style="51" customWidth="1"/>
    <col min="3594" max="3594" width="0" style="51" hidden="1" customWidth="1"/>
    <col min="3595" max="3840" width="8.88671875" style="51"/>
    <col min="3841" max="3841" width="13.44140625" style="51" customWidth="1"/>
    <col min="3842" max="3842" width="7.88671875" style="51" customWidth="1"/>
    <col min="3843" max="3843" width="22.5546875" style="51" customWidth="1"/>
    <col min="3844" max="3844" width="5.33203125" style="51" customWidth="1"/>
    <col min="3845" max="3845" width="14.33203125" style="51" customWidth="1"/>
    <col min="3846" max="3846" width="14.6640625" style="51" customWidth="1"/>
    <col min="3847" max="3847" width="11.5546875" style="51" customWidth="1"/>
    <col min="3848" max="3849" width="6.109375" style="51" customWidth="1"/>
    <col min="3850" max="3850" width="0" style="51" hidden="1" customWidth="1"/>
    <col min="3851" max="4096" width="8.88671875" style="51"/>
    <col min="4097" max="4097" width="13.44140625" style="51" customWidth="1"/>
    <col min="4098" max="4098" width="7.88671875" style="51" customWidth="1"/>
    <col min="4099" max="4099" width="22.5546875" style="51" customWidth="1"/>
    <col min="4100" max="4100" width="5.33203125" style="51" customWidth="1"/>
    <col min="4101" max="4101" width="14.33203125" style="51" customWidth="1"/>
    <col min="4102" max="4102" width="14.6640625" style="51" customWidth="1"/>
    <col min="4103" max="4103" width="11.5546875" style="51" customWidth="1"/>
    <col min="4104" max="4105" width="6.109375" style="51" customWidth="1"/>
    <col min="4106" max="4106" width="0" style="51" hidden="1" customWidth="1"/>
    <col min="4107" max="4352" width="8.88671875" style="51"/>
    <col min="4353" max="4353" width="13.44140625" style="51" customWidth="1"/>
    <col min="4354" max="4354" width="7.88671875" style="51" customWidth="1"/>
    <col min="4355" max="4355" width="22.5546875" style="51" customWidth="1"/>
    <col min="4356" max="4356" width="5.33203125" style="51" customWidth="1"/>
    <col min="4357" max="4357" width="14.33203125" style="51" customWidth="1"/>
    <col min="4358" max="4358" width="14.6640625" style="51" customWidth="1"/>
    <col min="4359" max="4359" width="11.5546875" style="51" customWidth="1"/>
    <col min="4360" max="4361" width="6.109375" style="51" customWidth="1"/>
    <col min="4362" max="4362" width="0" style="51" hidden="1" customWidth="1"/>
    <col min="4363" max="4608" width="8.88671875" style="51"/>
    <col min="4609" max="4609" width="13.44140625" style="51" customWidth="1"/>
    <col min="4610" max="4610" width="7.88671875" style="51" customWidth="1"/>
    <col min="4611" max="4611" width="22.5546875" style="51" customWidth="1"/>
    <col min="4612" max="4612" width="5.33203125" style="51" customWidth="1"/>
    <col min="4613" max="4613" width="14.33203125" style="51" customWidth="1"/>
    <col min="4614" max="4614" width="14.6640625" style="51" customWidth="1"/>
    <col min="4615" max="4615" width="11.5546875" style="51" customWidth="1"/>
    <col min="4616" max="4617" width="6.109375" style="51" customWidth="1"/>
    <col min="4618" max="4618" width="0" style="51" hidden="1" customWidth="1"/>
    <col min="4619" max="4864" width="8.88671875" style="51"/>
    <col min="4865" max="4865" width="13.44140625" style="51" customWidth="1"/>
    <col min="4866" max="4866" width="7.88671875" style="51" customWidth="1"/>
    <col min="4867" max="4867" width="22.5546875" style="51" customWidth="1"/>
    <col min="4868" max="4868" width="5.33203125" style="51" customWidth="1"/>
    <col min="4869" max="4869" width="14.33203125" style="51" customWidth="1"/>
    <col min="4870" max="4870" width="14.6640625" style="51" customWidth="1"/>
    <col min="4871" max="4871" width="11.5546875" style="51" customWidth="1"/>
    <col min="4872" max="4873" width="6.109375" style="51" customWidth="1"/>
    <col min="4874" max="4874" width="0" style="51" hidden="1" customWidth="1"/>
    <col min="4875" max="5120" width="8.88671875" style="51"/>
    <col min="5121" max="5121" width="13.44140625" style="51" customWidth="1"/>
    <col min="5122" max="5122" width="7.88671875" style="51" customWidth="1"/>
    <col min="5123" max="5123" width="22.5546875" style="51" customWidth="1"/>
    <col min="5124" max="5124" width="5.33203125" style="51" customWidth="1"/>
    <col min="5125" max="5125" width="14.33203125" style="51" customWidth="1"/>
    <col min="5126" max="5126" width="14.6640625" style="51" customWidth="1"/>
    <col min="5127" max="5127" width="11.5546875" style="51" customWidth="1"/>
    <col min="5128" max="5129" width="6.109375" style="51" customWidth="1"/>
    <col min="5130" max="5130" width="0" style="51" hidden="1" customWidth="1"/>
    <col min="5131" max="5376" width="8.88671875" style="51"/>
    <col min="5377" max="5377" width="13.44140625" style="51" customWidth="1"/>
    <col min="5378" max="5378" width="7.88671875" style="51" customWidth="1"/>
    <col min="5379" max="5379" width="22.5546875" style="51" customWidth="1"/>
    <col min="5380" max="5380" width="5.33203125" style="51" customWidth="1"/>
    <col min="5381" max="5381" width="14.33203125" style="51" customWidth="1"/>
    <col min="5382" max="5382" width="14.6640625" style="51" customWidth="1"/>
    <col min="5383" max="5383" width="11.5546875" style="51" customWidth="1"/>
    <col min="5384" max="5385" width="6.109375" style="51" customWidth="1"/>
    <col min="5386" max="5386" width="0" style="51" hidden="1" customWidth="1"/>
    <col min="5387" max="5632" width="8.88671875" style="51"/>
    <col min="5633" max="5633" width="13.44140625" style="51" customWidth="1"/>
    <col min="5634" max="5634" width="7.88671875" style="51" customWidth="1"/>
    <col min="5635" max="5635" width="22.5546875" style="51" customWidth="1"/>
    <col min="5636" max="5636" width="5.33203125" style="51" customWidth="1"/>
    <col min="5637" max="5637" width="14.33203125" style="51" customWidth="1"/>
    <col min="5638" max="5638" width="14.6640625" style="51" customWidth="1"/>
    <col min="5639" max="5639" width="11.5546875" style="51" customWidth="1"/>
    <col min="5640" max="5641" width="6.109375" style="51" customWidth="1"/>
    <col min="5642" max="5642" width="0" style="51" hidden="1" customWidth="1"/>
    <col min="5643" max="5888" width="8.88671875" style="51"/>
    <col min="5889" max="5889" width="13.44140625" style="51" customWidth="1"/>
    <col min="5890" max="5890" width="7.88671875" style="51" customWidth="1"/>
    <col min="5891" max="5891" width="22.5546875" style="51" customWidth="1"/>
    <col min="5892" max="5892" width="5.33203125" style="51" customWidth="1"/>
    <col min="5893" max="5893" width="14.33203125" style="51" customWidth="1"/>
    <col min="5894" max="5894" width="14.6640625" style="51" customWidth="1"/>
    <col min="5895" max="5895" width="11.5546875" style="51" customWidth="1"/>
    <col min="5896" max="5897" width="6.109375" style="51" customWidth="1"/>
    <col min="5898" max="5898" width="0" style="51" hidden="1" customWidth="1"/>
    <col min="5899" max="6144" width="8.88671875" style="51"/>
    <col min="6145" max="6145" width="13.44140625" style="51" customWidth="1"/>
    <col min="6146" max="6146" width="7.88671875" style="51" customWidth="1"/>
    <col min="6147" max="6147" width="22.5546875" style="51" customWidth="1"/>
    <col min="6148" max="6148" width="5.33203125" style="51" customWidth="1"/>
    <col min="6149" max="6149" width="14.33203125" style="51" customWidth="1"/>
    <col min="6150" max="6150" width="14.6640625" style="51" customWidth="1"/>
    <col min="6151" max="6151" width="11.5546875" style="51" customWidth="1"/>
    <col min="6152" max="6153" width="6.109375" style="51" customWidth="1"/>
    <col min="6154" max="6154" width="0" style="51" hidden="1" customWidth="1"/>
    <col min="6155" max="6400" width="8.88671875" style="51"/>
    <col min="6401" max="6401" width="13.44140625" style="51" customWidth="1"/>
    <col min="6402" max="6402" width="7.88671875" style="51" customWidth="1"/>
    <col min="6403" max="6403" width="22.5546875" style="51" customWidth="1"/>
    <col min="6404" max="6404" width="5.33203125" style="51" customWidth="1"/>
    <col min="6405" max="6405" width="14.33203125" style="51" customWidth="1"/>
    <col min="6406" max="6406" width="14.6640625" style="51" customWidth="1"/>
    <col min="6407" max="6407" width="11.5546875" style="51" customWidth="1"/>
    <col min="6408" max="6409" width="6.109375" style="51" customWidth="1"/>
    <col min="6410" max="6410" width="0" style="51" hidden="1" customWidth="1"/>
    <col min="6411" max="6656" width="8.88671875" style="51"/>
    <col min="6657" max="6657" width="13.44140625" style="51" customWidth="1"/>
    <col min="6658" max="6658" width="7.88671875" style="51" customWidth="1"/>
    <col min="6659" max="6659" width="22.5546875" style="51" customWidth="1"/>
    <col min="6660" max="6660" width="5.33203125" style="51" customWidth="1"/>
    <col min="6661" max="6661" width="14.33203125" style="51" customWidth="1"/>
    <col min="6662" max="6662" width="14.6640625" style="51" customWidth="1"/>
    <col min="6663" max="6663" width="11.5546875" style="51" customWidth="1"/>
    <col min="6664" max="6665" width="6.109375" style="51" customWidth="1"/>
    <col min="6666" max="6666" width="0" style="51" hidden="1" customWidth="1"/>
    <col min="6667" max="6912" width="8.88671875" style="51"/>
    <col min="6913" max="6913" width="13.44140625" style="51" customWidth="1"/>
    <col min="6914" max="6914" width="7.88671875" style="51" customWidth="1"/>
    <col min="6915" max="6915" width="22.5546875" style="51" customWidth="1"/>
    <col min="6916" max="6916" width="5.33203125" style="51" customWidth="1"/>
    <col min="6917" max="6917" width="14.33203125" style="51" customWidth="1"/>
    <col min="6918" max="6918" width="14.6640625" style="51" customWidth="1"/>
    <col min="6919" max="6919" width="11.5546875" style="51" customWidth="1"/>
    <col min="6920" max="6921" width="6.109375" style="51" customWidth="1"/>
    <col min="6922" max="6922" width="0" style="51" hidden="1" customWidth="1"/>
    <col min="6923" max="7168" width="8.88671875" style="51"/>
    <col min="7169" max="7169" width="13.44140625" style="51" customWidth="1"/>
    <col min="7170" max="7170" width="7.88671875" style="51" customWidth="1"/>
    <col min="7171" max="7171" width="22.5546875" style="51" customWidth="1"/>
    <col min="7172" max="7172" width="5.33203125" style="51" customWidth="1"/>
    <col min="7173" max="7173" width="14.33203125" style="51" customWidth="1"/>
    <col min="7174" max="7174" width="14.6640625" style="51" customWidth="1"/>
    <col min="7175" max="7175" width="11.5546875" style="51" customWidth="1"/>
    <col min="7176" max="7177" width="6.109375" style="51" customWidth="1"/>
    <col min="7178" max="7178" width="0" style="51" hidden="1" customWidth="1"/>
    <col min="7179" max="7424" width="8.88671875" style="51"/>
    <col min="7425" max="7425" width="13.44140625" style="51" customWidth="1"/>
    <col min="7426" max="7426" width="7.88671875" style="51" customWidth="1"/>
    <col min="7427" max="7427" width="22.5546875" style="51" customWidth="1"/>
    <col min="7428" max="7428" width="5.33203125" style="51" customWidth="1"/>
    <col min="7429" max="7429" width="14.33203125" style="51" customWidth="1"/>
    <col min="7430" max="7430" width="14.6640625" style="51" customWidth="1"/>
    <col min="7431" max="7431" width="11.5546875" style="51" customWidth="1"/>
    <col min="7432" max="7433" width="6.109375" style="51" customWidth="1"/>
    <col min="7434" max="7434" width="0" style="51" hidden="1" customWidth="1"/>
    <col min="7435" max="7680" width="8.88671875" style="51"/>
    <col min="7681" max="7681" width="13.44140625" style="51" customWidth="1"/>
    <col min="7682" max="7682" width="7.88671875" style="51" customWidth="1"/>
    <col min="7683" max="7683" width="22.5546875" style="51" customWidth="1"/>
    <col min="7684" max="7684" width="5.33203125" style="51" customWidth="1"/>
    <col min="7685" max="7685" width="14.33203125" style="51" customWidth="1"/>
    <col min="7686" max="7686" width="14.6640625" style="51" customWidth="1"/>
    <col min="7687" max="7687" width="11.5546875" style="51" customWidth="1"/>
    <col min="7688" max="7689" width="6.109375" style="51" customWidth="1"/>
    <col min="7690" max="7690" width="0" style="51" hidden="1" customWidth="1"/>
    <col min="7691" max="7936" width="8.88671875" style="51"/>
    <col min="7937" max="7937" width="13.44140625" style="51" customWidth="1"/>
    <col min="7938" max="7938" width="7.88671875" style="51" customWidth="1"/>
    <col min="7939" max="7939" width="22.5546875" style="51" customWidth="1"/>
    <col min="7940" max="7940" width="5.33203125" style="51" customWidth="1"/>
    <col min="7941" max="7941" width="14.33203125" style="51" customWidth="1"/>
    <col min="7942" max="7942" width="14.6640625" style="51" customWidth="1"/>
    <col min="7943" max="7943" width="11.5546875" style="51" customWidth="1"/>
    <col min="7944" max="7945" width="6.109375" style="51" customWidth="1"/>
    <col min="7946" max="7946" width="0" style="51" hidden="1" customWidth="1"/>
    <col min="7947" max="8192" width="8.88671875" style="51"/>
    <col min="8193" max="8193" width="13.44140625" style="51" customWidth="1"/>
    <col min="8194" max="8194" width="7.88671875" style="51" customWidth="1"/>
    <col min="8195" max="8195" width="22.5546875" style="51" customWidth="1"/>
    <col min="8196" max="8196" width="5.33203125" style="51" customWidth="1"/>
    <col min="8197" max="8197" width="14.33203125" style="51" customWidth="1"/>
    <col min="8198" max="8198" width="14.6640625" style="51" customWidth="1"/>
    <col min="8199" max="8199" width="11.5546875" style="51" customWidth="1"/>
    <col min="8200" max="8201" width="6.109375" style="51" customWidth="1"/>
    <col min="8202" max="8202" width="0" style="51" hidden="1" customWidth="1"/>
    <col min="8203" max="8448" width="8.88671875" style="51"/>
    <col min="8449" max="8449" width="13.44140625" style="51" customWidth="1"/>
    <col min="8450" max="8450" width="7.88671875" style="51" customWidth="1"/>
    <col min="8451" max="8451" width="22.5546875" style="51" customWidth="1"/>
    <col min="8452" max="8452" width="5.33203125" style="51" customWidth="1"/>
    <col min="8453" max="8453" width="14.33203125" style="51" customWidth="1"/>
    <col min="8454" max="8454" width="14.6640625" style="51" customWidth="1"/>
    <col min="8455" max="8455" width="11.5546875" style="51" customWidth="1"/>
    <col min="8456" max="8457" width="6.109375" style="51" customWidth="1"/>
    <col min="8458" max="8458" width="0" style="51" hidden="1" customWidth="1"/>
    <col min="8459" max="8704" width="8.88671875" style="51"/>
    <col min="8705" max="8705" width="13.44140625" style="51" customWidth="1"/>
    <col min="8706" max="8706" width="7.88671875" style="51" customWidth="1"/>
    <col min="8707" max="8707" width="22.5546875" style="51" customWidth="1"/>
    <col min="8708" max="8708" width="5.33203125" style="51" customWidth="1"/>
    <col min="8709" max="8709" width="14.33203125" style="51" customWidth="1"/>
    <col min="8710" max="8710" width="14.6640625" style="51" customWidth="1"/>
    <col min="8711" max="8711" width="11.5546875" style="51" customWidth="1"/>
    <col min="8712" max="8713" width="6.109375" style="51" customWidth="1"/>
    <col min="8714" max="8714" width="0" style="51" hidden="1" customWidth="1"/>
    <col min="8715" max="8960" width="8.88671875" style="51"/>
    <col min="8961" max="8961" width="13.44140625" style="51" customWidth="1"/>
    <col min="8962" max="8962" width="7.88671875" style="51" customWidth="1"/>
    <col min="8963" max="8963" width="22.5546875" style="51" customWidth="1"/>
    <col min="8964" max="8964" width="5.33203125" style="51" customWidth="1"/>
    <col min="8965" max="8965" width="14.33203125" style="51" customWidth="1"/>
    <col min="8966" max="8966" width="14.6640625" style="51" customWidth="1"/>
    <col min="8967" max="8967" width="11.5546875" style="51" customWidth="1"/>
    <col min="8968" max="8969" width="6.109375" style="51" customWidth="1"/>
    <col min="8970" max="8970" width="0" style="51" hidden="1" customWidth="1"/>
    <col min="8971" max="9216" width="8.88671875" style="51"/>
    <col min="9217" max="9217" width="13.44140625" style="51" customWidth="1"/>
    <col min="9218" max="9218" width="7.88671875" style="51" customWidth="1"/>
    <col min="9219" max="9219" width="22.5546875" style="51" customWidth="1"/>
    <col min="9220" max="9220" width="5.33203125" style="51" customWidth="1"/>
    <col min="9221" max="9221" width="14.33203125" style="51" customWidth="1"/>
    <col min="9222" max="9222" width="14.6640625" style="51" customWidth="1"/>
    <col min="9223" max="9223" width="11.5546875" style="51" customWidth="1"/>
    <col min="9224" max="9225" width="6.109375" style="51" customWidth="1"/>
    <col min="9226" max="9226" width="0" style="51" hidden="1" customWidth="1"/>
    <col min="9227" max="9472" width="8.88671875" style="51"/>
    <col min="9473" max="9473" width="13.44140625" style="51" customWidth="1"/>
    <col min="9474" max="9474" width="7.88671875" style="51" customWidth="1"/>
    <col min="9475" max="9475" width="22.5546875" style="51" customWidth="1"/>
    <col min="9476" max="9476" width="5.33203125" style="51" customWidth="1"/>
    <col min="9477" max="9477" width="14.33203125" style="51" customWidth="1"/>
    <col min="9478" max="9478" width="14.6640625" style="51" customWidth="1"/>
    <col min="9479" max="9479" width="11.5546875" style="51" customWidth="1"/>
    <col min="9480" max="9481" width="6.109375" style="51" customWidth="1"/>
    <col min="9482" max="9482" width="0" style="51" hidden="1" customWidth="1"/>
    <col min="9483" max="9728" width="8.88671875" style="51"/>
    <col min="9729" max="9729" width="13.44140625" style="51" customWidth="1"/>
    <col min="9730" max="9730" width="7.88671875" style="51" customWidth="1"/>
    <col min="9731" max="9731" width="22.5546875" style="51" customWidth="1"/>
    <col min="9732" max="9732" width="5.33203125" style="51" customWidth="1"/>
    <col min="9733" max="9733" width="14.33203125" style="51" customWidth="1"/>
    <col min="9734" max="9734" width="14.6640625" style="51" customWidth="1"/>
    <col min="9735" max="9735" width="11.5546875" style="51" customWidth="1"/>
    <col min="9736" max="9737" width="6.109375" style="51" customWidth="1"/>
    <col min="9738" max="9738" width="0" style="51" hidden="1" customWidth="1"/>
    <col min="9739" max="9984" width="8.88671875" style="51"/>
    <col min="9985" max="9985" width="13.44140625" style="51" customWidth="1"/>
    <col min="9986" max="9986" width="7.88671875" style="51" customWidth="1"/>
    <col min="9987" max="9987" width="22.5546875" style="51" customWidth="1"/>
    <col min="9988" max="9988" width="5.33203125" style="51" customWidth="1"/>
    <col min="9989" max="9989" width="14.33203125" style="51" customWidth="1"/>
    <col min="9990" max="9990" width="14.6640625" style="51" customWidth="1"/>
    <col min="9991" max="9991" width="11.5546875" style="51" customWidth="1"/>
    <col min="9992" max="9993" width="6.109375" style="51" customWidth="1"/>
    <col min="9994" max="9994" width="0" style="51" hidden="1" customWidth="1"/>
    <col min="9995" max="10240" width="8.88671875" style="51"/>
    <col min="10241" max="10241" width="13.44140625" style="51" customWidth="1"/>
    <col min="10242" max="10242" width="7.88671875" style="51" customWidth="1"/>
    <col min="10243" max="10243" width="22.5546875" style="51" customWidth="1"/>
    <col min="10244" max="10244" width="5.33203125" style="51" customWidth="1"/>
    <col min="10245" max="10245" width="14.33203125" style="51" customWidth="1"/>
    <col min="10246" max="10246" width="14.6640625" style="51" customWidth="1"/>
    <col min="10247" max="10247" width="11.5546875" style="51" customWidth="1"/>
    <col min="10248" max="10249" width="6.109375" style="51" customWidth="1"/>
    <col min="10250" max="10250" width="0" style="51" hidden="1" customWidth="1"/>
    <col min="10251" max="10496" width="8.88671875" style="51"/>
    <col min="10497" max="10497" width="13.44140625" style="51" customWidth="1"/>
    <col min="10498" max="10498" width="7.88671875" style="51" customWidth="1"/>
    <col min="10499" max="10499" width="22.5546875" style="51" customWidth="1"/>
    <col min="10500" max="10500" width="5.33203125" style="51" customWidth="1"/>
    <col min="10501" max="10501" width="14.33203125" style="51" customWidth="1"/>
    <col min="10502" max="10502" width="14.6640625" style="51" customWidth="1"/>
    <col min="10503" max="10503" width="11.5546875" style="51" customWidth="1"/>
    <col min="10504" max="10505" width="6.109375" style="51" customWidth="1"/>
    <col min="10506" max="10506" width="0" style="51" hidden="1" customWidth="1"/>
    <col min="10507" max="10752" width="8.88671875" style="51"/>
    <col min="10753" max="10753" width="13.44140625" style="51" customWidth="1"/>
    <col min="10754" max="10754" width="7.88671875" style="51" customWidth="1"/>
    <col min="10755" max="10755" width="22.5546875" style="51" customWidth="1"/>
    <col min="10756" max="10756" width="5.33203125" style="51" customWidth="1"/>
    <col min="10757" max="10757" width="14.33203125" style="51" customWidth="1"/>
    <col min="10758" max="10758" width="14.6640625" style="51" customWidth="1"/>
    <col min="10759" max="10759" width="11.5546875" style="51" customWidth="1"/>
    <col min="10760" max="10761" width="6.109375" style="51" customWidth="1"/>
    <col min="10762" max="10762" width="0" style="51" hidden="1" customWidth="1"/>
    <col min="10763" max="11008" width="8.88671875" style="51"/>
    <col min="11009" max="11009" width="13.44140625" style="51" customWidth="1"/>
    <col min="11010" max="11010" width="7.88671875" style="51" customWidth="1"/>
    <col min="11011" max="11011" width="22.5546875" style="51" customWidth="1"/>
    <col min="11012" max="11012" width="5.33203125" style="51" customWidth="1"/>
    <col min="11013" max="11013" width="14.33203125" style="51" customWidth="1"/>
    <col min="11014" max="11014" width="14.6640625" style="51" customWidth="1"/>
    <col min="11015" max="11015" width="11.5546875" style="51" customWidth="1"/>
    <col min="11016" max="11017" width="6.109375" style="51" customWidth="1"/>
    <col min="11018" max="11018" width="0" style="51" hidden="1" customWidth="1"/>
    <col min="11019" max="11264" width="8.88671875" style="51"/>
    <col min="11265" max="11265" width="13.44140625" style="51" customWidth="1"/>
    <col min="11266" max="11266" width="7.88671875" style="51" customWidth="1"/>
    <col min="11267" max="11267" width="22.5546875" style="51" customWidth="1"/>
    <col min="11268" max="11268" width="5.33203125" style="51" customWidth="1"/>
    <col min="11269" max="11269" width="14.33203125" style="51" customWidth="1"/>
    <col min="11270" max="11270" width="14.6640625" style="51" customWidth="1"/>
    <col min="11271" max="11271" width="11.5546875" style="51" customWidth="1"/>
    <col min="11272" max="11273" width="6.109375" style="51" customWidth="1"/>
    <col min="11274" max="11274" width="0" style="51" hidden="1" customWidth="1"/>
    <col min="11275" max="11520" width="8.88671875" style="51"/>
    <col min="11521" max="11521" width="13.44140625" style="51" customWidth="1"/>
    <col min="11522" max="11522" width="7.88671875" style="51" customWidth="1"/>
    <col min="11523" max="11523" width="22.5546875" style="51" customWidth="1"/>
    <col min="11524" max="11524" width="5.33203125" style="51" customWidth="1"/>
    <col min="11525" max="11525" width="14.33203125" style="51" customWidth="1"/>
    <col min="11526" max="11526" width="14.6640625" style="51" customWidth="1"/>
    <col min="11527" max="11527" width="11.5546875" style="51" customWidth="1"/>
    <col min="11528" max="11529" width="6.109375" style="51" customWidth="1"/>
    <col min="11530" max="11530" width="0" style="51" hidden="1" customWidth="1"/>
    <col min="11531" max="11776" width="8.88671875" style="51"/>
    <col min="11777" max="11777" width="13.44140625" style="51" customWidth="1"/>
    <col min="11778" max="11778" width="7.88671875" style="51" customWidth="1"/>
    <col min="11779" max="11779" width="22.5546875" style="51" customWidth="1"/>
    <col min="11780" max="11780" width="5.33203125" style="51" customWidth="1"/>
    <col min="11781" max="11781" width="14.33203125" style="51" customWidth="1"/>
    <col min="11782" max="11782" width="14.6640625" style="51" customWidth="1"/>
    <col min="11783" max="11783" width="11.5546875" style="51" customWidth="1"/>
    <col min="11784" max="11785" width="6.109375" style="51" customWidth="1"/>
    <col min="11786" max="11786" width="0" style="51" hidden="1" customWidth="1"/>
    <col min="11787" max="12032" width="8.88671875" style="51"/>
    <col min="12033" max="12033" width="13.44140625" style="51" customWidth="1"/>
    <col min="12034" max="12034" width="7.88671875" style="51" customWidth="1"/>
    <col min="12035" max="12035" width="22.5546875" style="51" customWidth="1"/>
    <col min="12036" max="12036" width="5.33203125" style="51" customWidth="1"/>
    <col min="12037" max="12037" width="14.33203125" style="51" customWidth="1"/>
    <col min="12038" max="12038" width="14.6640625" style="51" customWidth="1"/>
    <col min="12039" max="12039" width="11.5546875" style="51" customWidth="1"/>
    <col min="12040" max="12041" width="6.109375" style="51" customWidth="1"/>
    <col min="12042" max="12042" width="0" style="51" hidden="1" customWidth="1"/>
    <col min="12043" max="12288" width="8.88671875" style="51"/>
    <col min="12289" max="12289" width="13.44140625" style="51" customWidth="1"/>
    <col min="12290" max="12290" width="7.88671875" style="51" customWidth="1"/>
    <col min="12291" max="12291" width="22.5546875" style="51" customWidth="1"/>
    <col min="12292" max="12292" width="5.33203125" style="51" customWidth="1"/>
    <col min="12293" max="12293" width="14.33203125" style="51" customWidth="1"/>
    <col min="12294" max="12294" width="14.6640625" style="51" customWidth="1"/>
    <col min="12295" max="12295" width="11.5546875" style="51" customWidth="1"/>
    <col min="12296" max="12297" width="6.109375" style="51" customWidth="1"/>
    <col min="12298" max="12298" width="0" style="51" hidden="1" customWidth="1"/>
    <col min="12299" max="12544" width="8.88671875" style="51"/>
    <col min="12545" max="12545" width="13.44140625" style="51" customWidth="1"/>
    <col min="12546" max="12546" width="7.88671875" style="51" customWidth="1"/>
    <col min="12547" max="12547" width="22.5546875" style="51" customWidth="1"/>
    <col min="12548" max="12548" width="5.33203125" style="51" customWidth="1"/>
    <col min="12549" max="12549" width="14.33203125" style="51" customWidth="1"/>
    <col min="12550" max="12550" width="14.6640625" style="51" customWidth="1"/>
    <col min="12551" max="12551" width="11.5546875" style="51" customWidth="1"/>
    <col min="12552" max="12553" width="6.109375" style="51" customWidth="1"/>
    <col min="12554" max="12554" width="0" style="51" hidden="1" customWidth="1"/>
    <col min="12555" max="12800" width="8.88671875" style="51"/>
    <col min="12801" max="12801" width="13.44140625" style="51" customWidth="1"/>
    <col min="12802" max="12802" width="7.88671875" style="51" customWidth="1"/>
    <col min="12803" max="12803" width="22.5546875" style="51" customWidth="1"/>
    <col min="12804" max="12804" width="5.33203125" style="51" customWidth="1"/>
    <col min="12805" max="12805" width="14.33203125" style="51" customWidth="1"/>
    <col min="12806" max="12806" width="14.6640625" style="51" customWidth="1"/>
    <col min="12807" max="12807" width="11.5546875" style="51" customWidth="1"/>
    <col min="12808" max="12809" width="6.109375" style="51" customWidth="1"/>
    <col min="12810" max="12810" width="0" style="51" hidden="1" customWidth="1"/>
    <col min="12811" max="13056" width="8.88671875" style="51"/>
    <col min="13057" max="13057" width="13.44140625" style="51" customWidth="1"/>
    <col min="13058" max="13058" width="7.88671875" style="51" customWidth="1"/>
    <col min="13059" max="13059" width="22.5546875" style="51" customWidth="1"/>
    <col min="13060" max="13060" width="5.33203125" style="51" customWidth="1"/>
    <col min="13061" max="13061" width="14.33203125" style="51" customWidth="1"/>
    <col min="13062" max="13062" width="14.6640625" style="51" customWidth="1"/>
    <col min="13063" max="13063" width="11.5546875" style="51" customWidth="1"/>
    <col min="13064" max="13065" width="6.109375" style="51" customWidth="1"/>
    <col min="13066" max="13066" width="0" style="51" hidden="1" customWidth="1"/>
    <col min="13067" max="13312" width="8.88671875" style="51"/>
    <col min="13313" max="13313" width="13.44140625" style="51" customWidth="1"/>
    <col min="13314" max="13314" width="7.88671875" style="51" customWidth="1"/>
    <col min="13315" max="13315" width="22.5546875" style="51" customWidth="1"/>
    <col min="13316" max="13316" width="5.33203125" style="51" customWidth="1"/>
    <col min="13317" max="13317" width="14.33203125" style="51" customWidth="1"/>
    <col min="13318" max="13318" width="14.6640625" style="51" customWidth="1"/>
    <col min="13319" max="13319" width="11.5546875" style="51" customWidth="1"/>
    <col min="13320" max="13321" width="6.109375" style="51" customWidth="1"/>
    <col min="13322" max="13322" width="0" style="51" hidden="1" customWidth="1"/>
    <col min="13323" max="13568" width="8.88671875" style="51"/>
    <col min="13569" max="13569" width="13.44140625" style="51" customWidth="1"/>
    <col min="13570" max="13570" width="7.88671875" style="51" customWidth="1"/>
    <col min="13571" max="13571" width="22.5546875" style="51" customWidth="1"/>
    <col min="13572" max="13572" width="5.33203125" style="51" customWidth="1"/>
    <col min="13573" max="13573" width="14.33203125" style="51" customWidth="1"/>
    <col min="13574" max="13574" width="14.6640625" style="51" customWidth="1"/>
    <col min="13575" max="13575" width="11.5546875" style="51" customWidth="1"/>
    <col min="13576" max="13577" width="6.109375" style="51" customWidth="1"/>
    <col min="13578" max="13578" width="0" style="51" hidden="1" customWidth="1"/>
    <col min="13579" max="13824" width="8.88671875" style="51"/>
    <col min="13825" max="13825" width="13.44140625" style="51" customWidth="1"/>
    <col min="13826" max="13826" width="7.88671875" style="51" customWidth="1"/>
    <col min="13827" max="13827" width="22.5546875" style="51" customWidth="1"/>
    <col min="13828" max="13828" width="5.33203125" style="51" customWidth="1"/>
    <col min="13829" max="13829" width="14.33203125" style="51" customWidth="1"/>
    <col min="13830" max="13830" width="14.6640625" style="51" customWidth="1"/>
    <col min="13831" max="13831" width="11.5546875" style="51" customWidth="1"/>
    <col min="13832" max="13833" width="6.109375" style="51" customWidth="1"/>
    <col min="13834" max="13834" width="0" style="51" hidden="1" customWidth="1"/>
    <col min="13835" max="14080" width="8.88671875" style="51"/>
    <col min="14081" max="14081" width="13.44140625" style="51" customWidth="1"/>
    <col min="14082" max="14082" width="7.88671875" style="51" customWidth="1"/>
    <col min="14083" max="14083" width="22.5546875" style="51" customWidth="1"/>
    <col min="14084" max="14084" width="5.33203125" style="51" customWidth="1"/>
    <col min="14085" max="14085" width="14.33203125" style="51" customWidth="1"/>
    <col min="14086" max="14086" width="14.6640625" style="51" customWidth="1"/>
    <col min="14087" max="14087" width="11.5546875" style="51" customWidth="1"/>
    <col min="14088" max="14089" width="6.109375" style="51" customWidth="1"/>
    <col min="14090" max="14090" width="0" style="51" hidden="1" customWidth="1"/>
    <col min="14091" max="14336" width="8.88671875" style="51"/>
    <col min="14337" max="14337" width="13.44140625" style="51" customWidth="1"/>
    <col min="14338" max="14338" width="7.88671875" style="51" customWidth="1"/>
    <col min="14339" max="14339" width="22.5546875" style="51" customWidth="1"/>
    <col min="14340" max="14340" width="5.33203125" style="51" customWidth="1"/>
    <col min="14341" max="14341" width="14.33203125" style="51" customWidth="1"/>
    <col min="14342" max="14342" width="14.6640625" style="51" customWidth="1"/>
    <col min="14343" max="14343" width="11.5546875" style="51" customWidth="1"/>
    <col min="14344" max="14345" width="6.109375" style="51" customWidth="1"/>
    <col min="14346" max="14346" width="0" style="51" hidden="1" customWidth="1"/>
    <col min="14347" max="14592" width="8.88671875" style="51"/>
    <col min="14593" max="14593" width="13.44140625" style="51" customWidth="1"/>
    <col min="14594" max="14594" width="7.88671875" style="51" customWidth="1"/>
    <col min="14595" max="14595" width="22.5546875" style="51" customWidth="1"/>
    <col min="14596" max="14596" width="5.33203125" style="51" customWidth="1"/>
    <col min="14597" max="14597" width="14.33203125" style="51" customWidth="1"/>
    <col min="14598" max="14598" width="14.6640625" style="51" customWidth="1"/>
    <col min="14599" max="14599" width="11.5546875" style="51" customWidth="1"/>
    <col min="14600" max="14601" width="6.109375" style="51" customWidth="1"/>
    <col min="14602" max="14602" width="0" style="51" hidden="1" customWidth="1"/>
    <col min="14603" max="14848" width="8.88671875" style="51"/>
    <col min="14849" max="14849" width="13.44140625" style="51" customWidth="1"/>
    <col min="14850" max="14850" width="7.88671875" style="51" customWidth="1"/>
    <col min="14851" max="14851" width="22.5546875" style="51" customWidth="1"/>
    <col min="14852" max="14852" width="5.33203125" style="51" customWidth="1"/>
    <col min="14853" max="14853" width="14.33203125" style="51" customWidth="1"/>
    <col min="14854" max="14854" width="14.6640625" style="51" customWidth="1"/>
    <col min="14855" max="14855" width="11.5546875" style="51" customWidth="1"/>
    <col min="14856" max="14857" width="6.109375" style="51" customWidth="1"/>
    <col min="14858" max="14858" width="0" style="51" hidden="1" customWidth="1"/>
    <col min="14859" max="15104" width="8.88671875" style="51"/>
    <col min="15105" max="15105" width="13.44140625" style="51" customWidth="1"/>
    <col min="15106" max="15106" width="7.88671875" style="51" customWidth="1"/>
    <col min="15107" max="15107" width="22.5546875" style="51" customWidth="1"/>
    <col min="15108" max="15108" width="5.33203125" style="51" customWidth="1"/>
    <col min="15109" max="15109" width="14.33203125" style="51" customWidth="1"/>
    <col min="15110" max="15110" width="14.6640625" style="51" customWidth="1"/>
    <col min="15111" max="15111" width="11.5546875" style="51" customWidth="1"/>
    <col min="15112" max="15113" width="6.109375" style="51" customWidth="1"/>
    <col min="15114" max="15114" width="0" style="51" hidden="1" customWidth="1"/>
    <col min="15115" max="15360" width="8.88671875" style="51"/>
    <col min="15361" max="15361" width="13.44140625" style="51" customWidth="1"/>
    <col min="15362" max="15362" width="7.88671875" style="51" customWidth="1"/>
    <col min="15363" max="15363" width="22.5546875" style="51" customWidth="1"/>
    <col min="15364" max="15364" width="5.33203125" style="51" customWidth="1"/>
    <col min="15365" max="15365" width="14.33203125" style="51" customWidth="1"/>
    <col min="15366" max="15366" width="14.6640625" style="51" customWidth="1"/>
    <col min="15367" max="15367" width="11.5546875" style="51" customWidth="1"/>
    <col min="15368" max="15369" width="6.109375" style="51" customWidth="1"/>
    <col min="15370" max="15370" width="0" style="51" hidden="1" customWidth="1"/>
    <col min="15371" max="15616" width="8.88671875" style="51"/>
    <col min="15617" max="15617" width="13.44140625" style="51" customWidth="1"/>
    <col min="15618" max="15618" width="7.88671875" style="51" customWidth="1"/>
    <col min="15619" max="15619" width="22.5546875" style="51" customWidth="1"/>
    <col min="15620" max="15620" width="5.33203125" style="51" customWidth="1"/>
    <col min="15621" max="15621" width="14.33203125" style="51" customWidth="1"/>
    <col min="15622" max="15622" width="14.6640625" style="51" customWidth="1"/>
    <col min="15623" max="15623" width="11.5546875" style="51" customWidth="1"/>
    <col min="15624" max="15625" width="6.109375" style="51" customWidth="1"/>
    <col min="15626" max="15626" width="0" style="51" hidden="1" customWidth="1"/>
    <col min="15627" max="15872" width="8.88671875" style="51"/>
    <col min="15873" max="15873" width="13.44140625" style="51" customWidth="1"/>
    <col min="15874" max="15874" width="7.88671875" style="51" customWidth="1"/>
    <col min="15875" max="15875" width="22.5546875" style="51" customWidth="1"/>
    <col min="15876" max="15876" width="5.33203125" style="51" customWidth="1"/>
    <col min="15877" max="15877" width="14.33203125" style="51" customWidth="1"/>
    <col min="15878" max="15878" width="14.6640625" style="51" customWidth="1"/>
    <col min="15879" max="15879" width="11.5546875" style="51" customWidth="1"/>
    <col min="15880" max="15881" width="6.109375" style="51" customWidth="1"/>
    <col min="15882" max="15882" width="0" style="51" hidden="1" customWidth="1"/>
    <col min="15883" max="16128" width="8.88671875" style="51"/>
    <col min="16129" max="16129" width="13.44140625" style="51" customWidth="1"/>
    <col min="16130" max="16130" width="7.88671875" style="51" customWidth="1"/>
    <col min="16131" max="16131" width="22.5546875" style="51" customWidth="1"/>
    <col min="16132" max="16132" width="5.33203125" style="51" customWidth="1"/>
    <col min="16133" max="16133" width="14.33203125" style="51" customWidth="1"/>
    <col min="16134" max="16134" width="14.6640625" style="51" customWidth="1"/>
    <col min="16135" max="16135" width="11.5546875" style="51" customWidth="1"/>
    <col min="16136" max="16137" width="6.109375" style="51" customWidth="1"/>
    <col min="16138" max="16138" width="0" style="51" hidden="1" customWidth="1"/>
    <col min="16139" max="16384" width="8.88671875" style="51"/>
  </cols>
  <sheetData>
    <row r="1" spans="1:17" ht="50.7" customHeight="1" x14ac:dyDescent="0.3">
      <c r="A1" s="138" t="s">
        <v>234</v>
      </c>
      <c r="B1" s="139"/>
      <c r="C1" s="139"/>
      <c r="D1" s="139"/>
      <c r="E1" s="139"/>
      <c r="F1" s="139"/>
      <c r="G1" s="139"/>
      <c r="H1" s="139"/>
      <c r="I1" s="139"/>
    </row>
    <row r="2" spans="1:17" ht="1.8" customHeight="1" x14ac:dyDescent="0.3"/>
    <row r="3" spans="1:17" ht="21" thickBot="1" x14ac:dyDescent="0.35">
      <c r="A3" s="52" t="s">
        <v>147</v>
      </c>
      <c r="B3" s="52" t="s">
        <v>148</v>
      </c>
      <c r="C3" s="52" t="s">
        <v>149</v>
      </c>
      <c r="D3" s="52" t="s">
        <v>150</v>
      </c>
      <c r="E3" s="52"/>
      <c r="F3" s="52"/>
      <c r="G3" s="52" t="s">
        <v>369</v>
      </c>
      <c r="H3" s="52" t="s">
        <v>235</v>
      </c>
      <c r="I3" s="52" t="s">
        <v>236</v>
      </c>
    </row>
    <row r="4" spans="1:17" ht="15.6" thickTop="1" thickBot="1" x14ac:dyDescent="0.35">
      <c r="A4" s="53"/>
      <c r="B4" s="53"/>
      <c r="C4" s="53"/>
      <c r="D4" s="53"/>
      <c r="E4" s="53"/>
      <c r="F4" s="53"/>
      <c r="G4" s="53"/>
      <c r="H4" s="53"/>
      <c r="I4" s="53"/>
    </row>
    <row r="5" spans="1:17" ht="15" thickTop="1" x14ac:dyDescent="0.3">
      <c r="A5" s="54"/>
      <c r="B5" s="54"/>
      <c r="C5" s="54"/>
      <c r="D5" s="54"/>
      <c r="E5" s="54">
        <v>350843.2</v>
      </c>
      <c r="F5" s="54"/>
      <c r="G5" s="92">
        <f>E5-E6</f>
        <v>-8.4495000017341226E-2</v>
      </c>
      <c r="H5" s="54"/>
      <c r="I5" s="54">
        <v>50761.04</v>
      </c>
      <c r="K5" s="90">
        <f>I5-I6</f>
        <v>0</v>
      </c>
    </row>
    <row r="6" spans="1:17" x14ac:dyDescent="0.3">
      <c r="A6" s="55" t="s">
        <v>151</v>
      </c>
      <c r="B6" s="140" t="s">
        <v>152</v>
      </c>
      <c r="C6" s="141"/>
      <c r="D6" s="56"/>
      <c r="E6" s="57">
        <f t="shared" ref="E6:H6" si="0">E8+E80+E92+E131</f>
        <v>350843.28449500003</v>
      </c>
      <c r="F6" s="96">
        <f>E6/7.5345</f>
        <v>46564.906031588027</v>
      </c>
      <c r="G6" s="57">
        <f t="shared" si="0"/>
        <v>46498.54</v>
      </c>
      <c r="H6" s="57">
        <f t="shared" si="0"/>
        <v>217889.19</v>
      </c>
      <c r="I6" s="96">
        <f>I8+I80+I92+I131</f>
        <v>50761.04</v>
      </c>
      <c r="N6" s="51">
        <v>345275.77</v>
      </c>
    </row>
    <row r="7" spans="1:17" x14ac:dyDescent="0.3">
      <c r="A7" s="58" t="s">
        <v>237</v>
      </c>
      <c r="B7" s="143" t="s">
        <v>145</v>
      </c>
      <c r="C7" s="141"/>
      <c r="D7" s="59"/>
      <c r="E7" s="57">
        <f>G7*7.5345</f>
        <v>5067.4786649999978</v>
      </c>
      <c r="F7" s="57">
        <f t="shared" ref="F7:F70" si="1">E7/7.5345</f>
        <v>672.56999999999971</v>
      </c>
      <c r="G7" s="88">
        <f t="shared" ref="G7:H7" si="2">G6-G8</f>
        <v>672.56999999999971</v>
      </c>
      <c r="H7" s="88">
        <f t="shared" si="2"/>
        <v>38757.989999999991</v>
      </c>
      <c r="I7" s="88"/>
      <c r="N7" s="51">
        <v>660</v>
      </c>
    </row>
    <row r="8" spans="1:17" x14ac:dyDescent="0.3">
      <c r="A8" s="60" t="s">
        <v>153</v>
      </c>
      <c r="B8" s="144" t="s">
        <v>154</v>
      </c>
      <c r="C8" s="145"/>
      <c r="D8" s="61"/>
      <c r="E8" s="95">
        <f>E11+E25+E66+E72</f>
        <v>343478.28449500003</v>
      </c>
      <c r="F8" s="57">
        <f t="shared" si="1"/>
        <v>45587.402547614307</v>
      </c>
      <c r="G8" s="61">
        <f t="shared" ref="G8:I8" si="3">G11+G25+G66+G72</f>
        <v>45825.97</v>
      </c>
      <c r="H8" s="61">
        <f t="shared" si="3"/>
        <v>179131.2</v>
      </c>
      <c r="I8" s="61">
        <f t="shared" si="3"/>
        <v>46831.76</v>
      </c>
      <c r="N8">
        <v>6705</v>
      </c>
      <c r="P8" s="51">
        <v>26423</v>
      </c>
    </row>
    <row r="9" spans="1:17" x14ac:dyDescent="0.3">
      <c r="A9" s="63"/>
      <c r="B9" s="146"/>
      <c r="C9" s="147"/>
      <c r="D9" s="64"/>
      <c r="E9" s="57">
        <f>G9*7.5345</f>
        <v>0</v>
      </c>
      <c r="F9" s="57">
        <f t="shared" si="1"/>
        <v>0</v>
      </c>
      <c r="G9" s="64"/>
      <c r="H9" s="64"/>
      <c r="I9" s="64"/>
      <c r="P9" s="51">
        <v>324420.24</v>
      </c>
    </row>
    <row r="10" spans="1:17" x14ac:dyDescent="0.3">
      <c r="A10" s="65"/>
      <c r="B10" s="142" t="s">
        <v>155</v>
      </c>
      <c r="C10" s="139"/>
      <c r="D10" s="66"/>
      <c r="E10" s="57">
        <f>G10*7.5345</f>
        <v>0</v>
      </c>
      <c r="F10" s="57">
        <f t="shared" si="1"/>
        <v>0</v>
      </c>
      <c r="G10" s="66"/>
      <c r="H10" s="66"/>
      <c r="I10" s="66"/>
      <c r="P10" s="51">
        <f>SUM(P8:P9)</f>
        <v>350843.24</v>
      </c>
    </row>
    <row r="11" spans="1:17" x14ac:dyDescent="0.3">
      <c r="A11" s="65" t="s">
        <v>156</v>
      </c>
      <c r="B11" s="142" t="s">
        <v>4</v>
      </c>
      <c r="C11" s="139"/>
      <c r="D11" s="67"/>
      <c r="E11" s="67">
        <f t="shared" ref="E11:H11" si="4">E12</f>
        <v>198971.45272500001</v>
      </c>
      <c r="F11" s="57">
        <f t="shared" si="1"/>
        <v>26408.05</v>
      </c>
      <c r="G11" s="67">
        <f t="shared" si="4"/>
        <v>26408.050000000003</v>
      </c>
      <c r="H11" s="67">
        <f t="shared" si="4"/>
        <v>69122</v>
      </c>
      <c r="I11" s="67">
        <f t="shared" ref="I11" si="5">I12</f>
        <v>30590.11</v>
      </c>
    </row>
    <row r="12" spans="1:17" x14ac:dyDescent="0.3">
      <c r="A12" s="69"/>
      <c r="B12" s="69" t="s">
        <v>157</v>
      </c>
      <c r="C12" s="69" t="s">
        <v>158</v>
      </c>
      <c r="D12" s="70"/>
      <c r="E12" s="89">
        <f>E13+E20</f>
        <v>198971.45272500001</v>
      </c>
      <c r="F12" s="57">
        <f t="shared" si="1"/>
        <v>26408.05</v>
      </c>
      <c r="G12" s="70">
        <f t="shared" ref="G12:H12" si="6">G13+G20</f>
        <v>26408.050000000003</v>
      </c>
      <c r="H12" s="70">
        <f t="shared" si="6"/>
        <v>69122</v>
      </c>
      <c r="I12" s="70">
        <f t="shared" ref="I12:J12" si="7">I13+I20</f>
        <v>30590.11</v>
      </c>
      <c r="J12" s="70">
        <f t="shared" si="7"/>
        <v>0</v>
      </c>
    </row>
    <row r="13" spans="1:17" x14ac:dyDescent="0.3">
      <c r="A13" s="69"/>
      <c r="B13" s="69" t="s">
        <v>159</v>
      </c>
      <c r="C13" s="69" t="s">
        <v>160</v>
      </c>
      <c r="D13" s="70"/>
      <c r="E13" s="89">
        <f t="shared" ref="E13:H13" si="8">E14+E16+E18</f>
        <v>186763.52841</v>
      </c>
      <c r="F13" s="57">
        <f t="shared" si="1"/>
        <v>24787.78</v>
      </c>
      <c r="G13" s="89">
        <f t="shared" si="8"/>
        <v>24787.780000000002</v>
      </c>
      <c r="H13" s="89">
        <f t="shared" si="8"/>
        <v>65405.8</v>
      </c>
      <c r="I13" s="89">
        <f>I14+I16+I18</f>
        <v>28267.03</v>
      </c>
      <c r="N13" s="51">
        <v>2403.5300000000002</v>
      </c>
      <c r="O13" s="51">
        <v>18328.150000000001</v>
      </c>
      <c r="P13" s="51">
        <v>618.04999999999995</v>
      </c>
    </row>
    <row r="14" spans="1:17" x14ac:dyDescent="0.3">
      <c r="A14" s="69"/>
      <c r="B14" s="69" t="s">
        <v>161</v>
      </c>
      <c r="C14" s="69" t="s">
        <v>162</v>
      </c>
      <c r="D14" s="70"/>
      <c r="E14" s="57">
        <f t="shared" ref="E14:E20" si="9">G14*7.5345</f>
        <v>160312.00857000001</v>
      </c>
      <c r="F14" s="57">
        <f t="shared" si="1"/>
        <v>21277.06</v>
      </c>
      <c r="G14" s="86">
        <v>21277.06</v>
      </c>
      <c r="H14" s="71">
        <v>54978.44</v>
      </c>
      <c r="I14" s="71">
        <v>23579.88</v>
      </c>
      <c r="O14" s="51">
        <v>126.12</v>
      </c>
      <c r="P14" s="51">
        <v>111.58</v>
      </c>
    </row>
    <row r="15" spans="1:17" x14ac:dyDescent="0.3">
      <c r="A15" s="72" t="s">
        <v>238</v>
      </c>
      <c r="B15" s="72" t="s">
        <v>163</v>
      </c>
      <c r="C15" s="72" t="s">
        <v>164</v>
      </c>
      <c r="D15" s="73" t="s">
        <v>165</v>
      </c>
      <c r="E15" s="57">
        <f t="shared" si="9"/>
        <v>160312.00857000001</v>
      </c>
      <c r="F15" s="57">
        <f t="shared" si="1"/>
        <v>21277.06</v>
      </c>
      <c r="G15" s="73">
        <v>21277.06</v>
      </c>
      <c r="H15" s="74">
        <v>54978.44</v>
      </c>
      <c r="I15" s="74">
        <v>23579.88</v>
      </c>
      <c r="O15" s="51">
        <f>SUM(O13:O14)</f>
        <v>18454.27</v>
      </c>
      <c r="P15" s="51">
        <v>670</v>
      </c>
    </row>
    <row r="16" spans="1:17" ht="20.399999999999999" x14ac:dyDescent="0.3">
      <c r="A16" s="69"/>
      <c r="B16" s="69" t="s">
        <v>166</v>
      </c>
      <c r="C16" s="69" t="s">
        <v>167</v>
      </c>
      <c r="D16" s="70"/>
      <c r="E16" s="57">
        <f t="shared" si="9"/>
        <v>0</v>
      </c>
      <c r="F16" s="57">
        <f t="shared" si="1"/>
        <v>0</v>
      </c>
      <c r="G16" s="70"/>
      <c r="H16" s="71">
        <v>1433.41</v>
      </c>
      <c r="I16" s="71">
        <v>796.44</v>
      </c>
      <c r="P16" s="51">
        <f>SUM(P13:P15)</f>
        <v>1399.63</v>
      </c>
      <c r="Q16" s="51">
        <f>O15+P16+N13</f>
        <v>22257.43</v>
      </c>
    </row>
    <row r="17" spans="1:17" ht="20.399999999999999" x14ac:dyDescent="0.3">
      <c r="A17" s="72" t="s">
        <v>239</v>
      </c>
      <c r="B17" s="72" t="s">
        <v>168</v>
      </c>
      <c r="C17" s="72" t="s">
        <v>167</v>
      </c>
      <c r="D17" s="73" t="s">
        <v>165</v>
      </c>
      <c r="E17" s="57">
        <f t="shared" si="9"/>
        <v>0</v>
      </c>
      <c r="F17" s="57">
        <f t="shared" si="1"/>
        <v>0</v>
      </c>
      <c r="G17" s="73"/>
      <c r="H17" s="74">
        <v>1433.41</v>
      </c>
      <c r="I17" s="74">
        <v>796.44</v>
      </c>
    </row>
    <row r="18" spans="1:17" x14ac:dyDescent="0.3">
      <c r="A18" s="69"/>
      <c r="B18" s="69" t="s">
        <v>169</v>
      </c>
      <c r="C18" s="69" t="s">
        <v>170</v>
      </c>
      <c r="D18" s="70"/>
      <c r="E18" s="57">
        <f t="shared" si="9"/>
        <v>26451.519840000001</v>
      </c>
      <c r="F18" s="57">
        <f t="shared" si="1"/>
        <v>3510.72</v>
      </c>
      <c r="G18" s="86">
        <v>3510.72</v>
      </c>
      <c r="H18" s="71">
        <v>8993.9500000000007</v>
      </c>
      <c r="I18" s="71">
        <v>3890.71</v>
      </c>
    </row>
    <row r="19" spans="1:17" ht="20.399999999999999" x14ac:dyDescent="0.3">
      <c r="A19" s="72" t="s">
        <v>240</v>
      </c>
      <c r="B19" s="72" t="s">
        <v>171</v>
      </c>
      <c r="C19" s="72" t="s">
        <v>241</v>
      </c>
      <c r="D19" s="73" t="s">
        <v>165</v>
      </c>
      <c r="E19" s="57">
        <f t="shared" si="9"/>
        <v>26451.519840000001</v>
      </c>
      <c r="F19" s="57">
        <f t="shared" si="1"/>
        <v>3510.72</v>
      </c>
      <c r="G19" s="73">
        <v>3510.72</v>
      </c>
      <c r="H19" s="74">
        <v>8993.9500000000007</v>
      </c>
      <c r="I19" s="74">
        <v>3890.71</v>
      </c>
    </row>
    <row r="20" spans="1:17" x14ac:dyDescent="0.3">
      <c r="A20" s="69"/>
      <c r="B20" s="69" t="s">
        <v>172</v>
      </c>
      <c r="C20" s="69" t="s">
        <v>173</v>
      </c>
      <c r="D20" s="70"/>
      <c r="E20" s="57">
        <f t="shared" si="9"/>
        <v>12207.924315</v>
      </c>
      <c r="F20" s="57">
        <f t="shared" si="1"/>
        <v>1620.27</v>
      </c>
      <c r="G20" s="86">
        <v>1620.27</v>
      </c>
      <c r="H20" s="71">
        <v>3716.2</v>
      </c>
      <c r="I20" s="71">
        <f>I21</f>
        <v>2323.08</v>
      </c>
    </row>
    <row r="21" spans="1:17" ht="20.399999999999999" x14ac:dyDescent="0.3">
      <c r="A21" s="69"/>
      <c r="B21" s="69" t="s">
        <v>174</v>
      </c>
      <c r="C21" s="69" t="s">
        <v>175</v>
      </c>
      <c r="D21" s="70"/>
      <c r="E21" s="71">
        <f t="shared" ref="E21:H21" si="10">E22+E23</f>
        <v>12207.924315</v>
      </c>
      <c r="F21" s="57">
        <f t="shared" si="1"/>
        <v>1620.27</v>
      </c>
      <c r="G21" s="71">
        <f t="shared" si="10"/>
        <v>1620.27</v>
      </c>
      <c r="H21" s="71">
        <f t="shared" si="10"/>
        <v>3716.2</v>
      </c>
      <c r="I21" s="71">
        <f>I22+I23</f>
        <v>2323.08</v>
      </c>
    </row>
    <row r="22" spans="1:17" ht="30.6" x14ac:dyDescent="0.3">
      <c r="A22" s="72" t="s">
        <v>242</v>
      </c>
      <c r="B22" s="72" t="s">
        <v>176</v>
      </c>
      <c r="C22" s="72" t="s">
        <v>177</v>
      </c>
      <c r="D22" s="73" t="s">
        <v>165</v>
      </c>
      <c r="E22" s="57">
        <f>G22*7.5345</f>
        <v>12207.924315</v>
      </c>
      <c r="F22" s="57">
        <f t="shared" si="1"/>
        <v>1620.27</v>
      </c>
      <c r="G22" s="73">
        <v>1620.27</v>
      </c>
      <c r="H22" s="74">
        <v>3716.2</v>
      </c>
      <c r="I22" s="74">
        <v>2278.08</v>
      </c>
    </row>
    <row r="23" spans="1:17" ht="20.399999999999999" x14ac:dyDescent="0.3">
      <c r="A23" s="72"/>
      <c r="B23" s="72">
        <v>3213</v>
      </c>
      <c r="C23" s="72" t="s">
        <v>370</v>
      </c>
      <c r="D23" s="73">
        <v>11001</v>
      </c>
      <c r="E23" s="57">
        <f>G23*7.5345</f>
        <v>0</v>
      </c>
      <c r="F23" s="57">
        <f t="shared" si="1"/>
        <v>0</v>
      </c>
      <c r="G23" s="73"/>
      <c r="H23" s="74"/>
      <c r="I23" s="74">
        <v>45</v>
      </c>
      <c r="O23" s="51">
        <v>46831.76</v>
      </c>
      <c r="P23" s="51">
        <v>18025.810000000001</v>
      </c>
    </row>
    <row r="24" spans="1:17" x14ac:dyDescent="0.3">
      <c r="A24" s="65"/>
      <c r="B24" s="142" t="s">
        <v>155</v>
      </c>
      <c r="C24" s="139"/>
      <c r="D24" s="66"/>
      <c r="E24" s="57">
        <f>G24*7.5345</f>
        <v>0</v>
      </c>
      <c r="F24" s="57">
        <f t="shared" si="1"/>
        <v>0</v>
      </c>
      <c r="G24" s="66"/>
      <c r="H24" s="66"/>
      <c r="I24" s="66"/>
    </row>
    <row r="25" spans="1:17" x14ac:dyDescent="0.3">
      <c r="A25" s="65" t="s">
        <v>178</v>
      </c>
      <c r="B25" s="142" t="s">
        <v>13</v>
      </c>
      <c r="C25" s="139"/>
      <c r="D25" s="67"/>
      <c r="E25" s="57">
        <f>E26</f>
        <v>118083.79234</v>
      </c>
      <c r="F25" s="57">
        <f t="shared" si="1"/>
        <v>15672.412547614307</v>
      </c>
      <c r="G25" s="67">
        <f>G26</f>
        <v>15910.98</v>
      </c>
      <c r="H25" s="67">
        <f t="shared" ref="H25:I25" si="11">H26</f>
        <v>42986.200000000004</v>
      </c>
      <c r="I25" s="67">
        <f t="shared" si="11"/>
        <v>16241.65</v>
      </c>
    </row>
    <row r="26" spans="1:17" x14ac:dyDescent="0.3">
      <c r="A26" s="69"/>
      <c r="B26" s="69" t="s">
        <v>157</v>
      </c>
      <c r="C26" s="69" t="s">
        <v>158</v>
      </c>
      <c r="D26" s="70"/>
      <c r="E26" s="71">
        <f t="shared" ref="E26" si="12">E27+E62</f>
        <v>118083.79234</v>
      </c>
      <c r="F26" s="57">
        <f t="shared" si="1"/>
        <v>15672.412547614307</v>
      </c>
      <c r="G26" s="70">
        <f t="shared" ref="G26" si="13">G27+G62</f>
        <v>15910.98</v>
      </c>
      <c r="H26" s="70">
        <f t="shared" ref="H26" si="14">H27+H62</f>
        <v>42986.200000000004</v>
      </c>
      <c r="I26" s="70">
        <f t="shared" ref="I26:J26" si="15">I27+I62</f>
        <v>16241.65</v>
      </c>
      <c r="J26" s="70">
        <f t="shared" si="15"/>
        <v>0</v>
      </c>
    </row>
    <row r="27" spans="1:17" x14ac:dyDescent="0.3">
      <c r="A27" s="69"/>
      <c r="B27" s="69" t="s">
        <v>172</v>
      </c>
      <c r="C27" s="69" t="s">
        <v>173</v>
      </c>
      <c r="D27" s="70"/>
      <c r="E27" s="57">
        <f>E28+E31+E38+E54</f>
        <v>116242.435885</v>
      </c>
      <c r="F27" s="57">
        <f t="shared" si="1"/>
        <v>15428.022547614306</v>
      </c>
      <c r="G27" s="70">
        <f>G31+G38+G54</f>
        <v>15666.59</v>
      </c>
      <c r="H27" s="70">
        <f t="shared" ref="H27:J27" si="16">H31+H38+H54</f>
        <v>42654.390000000007</v>
      </c>
      <c r="I27" s="89">
        <f>I28+I31+I38+I54</f>
        <v>16005.07</v>
      </c>
      <c r="J27" s="70">
        <f t="shared" si="16"/>
        <v>0</v>
      </c>
      <c r="P27" s="51">
        <v>17959.43</v>
      </c>
    </row>
    <row r="28" spans="1:17" ht="20.399999999999999" x14ac:dyDescent="0.3">
      <c r="A28" s="69"/>
      <c r="B28" s="69" t="s">
        <v>174</v>
      </c>
      <c r="C28" s="69" t="s">
        <v>175</v>
      </c>
      <c r="D28" s="70"/>
      <c r="E28" s="57">
        <f t="shared" ref="E28:E37" si="17">G28*7.5345</f>
        <v>0</v>
      </c>
      <c r="F28" s="57">
        <f t="shared" si="1"/>
        <v>0</v>
      </c>
      <c r="G28" s="70"/>
      <c r="H28" s="71">
        <v>331.81</v>
      </c>
      <c r="I28" s="71">
        <v>0</v>
      </c>
      <c r="P28" s="51">
        <f>P23-P27</f>
        <v>66.380000000001019</v>
      </c>
      <c r="Q28" s="51">
        <f>P28*7.5345</f>
        <v>500.14011000000772</v>
      </c>
    </row>
    <row r="29" spans="1:17" x14ac:dyDescent="0.3">
      <c r="A29" s="72" t="s">
        <v>243</v>
      </c>
      <c r="B29" s="72" t="s">
        <v>179</v>
      </c>
      <c r="C29" s="72" t="s">
        <v>180</v>
      </c>
      <c r="D29" s="73" t="s">
        <v>165</v>
      </c>
      <c r="E29" s="57">
        <f t="shared" si="17"/>
        <v>0</v>
      </c>
      <c r="F29" s="57">
        <f t="shared" si="1"/>
        <v>0</v>
      </c>
      <c r="G29" s="73"/>
      <c r="H29" s="74">
        <v>199.08</v>
      </c>
      <c r="I29" s="74">
        <v>0</v>
      </c>
      <c r="O29" s="51">
        <v>126.12</v>
      </c>
    </row>
    <row r="30" spans="1:17" ht="20.399999999999999" x14ac:dyDescent="0.3">
      <c r="A30" s="72" t="s">
        <v>244</v>
      </c>
      <c r="B30" s="72" t="s">
        <v>182</v>
      </c>
      <c r="C30" s="72" t="s">
        <v>245</v>
      </c>
      <c r="D30" s="73" t="s">
        <v>165</v>
      </c>
      <c r="E30" s="57">
        <f t="shared" si="17"/>
        <v>0</v>
      </c>
      <c r="F30" s="57">
        <f t="shared" si="1"/>
        <v>0</v>
      </c>
      <c r="G30" s="73"/>
      <c r="H30" s="74">
        <v>132.72999999999999</v>
      </c>
      <c r="I30" s="74">
        <v>0</v>
      </c>
      <c r="O30" s="51">
        <f>SUBTOTAL(9,O23:O29)</f>
        <v>46957.880000000005</v>
      </c>
    </row>
    <row r="31" spans="1:17" ht="20.399999999999999" x14ac:dyDescent="0.3">
      <c r="A31" s="69"/>
      <c r="B31" s="69" t="s">
        <v>183</v>
      </c>
      <c r="C31" s="69" t="s">
        <v>184</v>
      </c>
      <c r="D31" s="70"/>
      <c r="E31" s="57">
        <f t="shared" si="17"/>
        <v>22368.272910000003</v>
      </c>
      <c r="F31" s="57">
        <f t="shared" si="1"/>
        <v>2968.78</v>
      </c>
      <c r="G31" s="70">
        <v>2968.78</v>
      </c>
      <c r="H31" s="71">
        <v>6513.12</v>
      </c>
      <c r="I31" s="71">
        <v>1677.98</v>
      </c>
    </row>
    <row r="32" spans="1:17" ht="20.399999999999999" x14ac:dyDescent="0.3">
      <c r="A32" s="72" t="s">
        <v>246</v>
      </c>
      <c r="B32" s="72" t="s">
        <v>185</v>
      </c>
      <c r="C32" s="72" t="s">
        <v>186</v>
      </c>
      <c r="D32" s="73" t="s">
        <v>181</v>
      </c>
      <c r="E32" s="57">
        <f t="shared" si="17"/>
        <v>0</v>
      </c>
      <c r="F32" s="57">
        <f t="shared" si="1"/>
        <v>0</v>
      </c>
      <c r="G32" s="73"/>
      <c r="H32" s="74">
        <v>398.17</v>
      </c>
      <c r="I32" s="74">
        <v>0</v>
      </c>
    </row>
    <row r="33" spans="1:9" ht="20.399999999999999" x14ac:dyDescent="0.3">
      <c r="A33" s="72" t="s">
        <v>247</v>
      </c>
      <c r="B33" s="72" t="s">
        <v>185</v>
      </c>
      <c r="C33" s="72" t="s">
        <v>186</v>
      </c>
      <c r="D33" s="73" t="s">
        <v>165</v>
      </c>
      <c r="E33" s="57">
        <f t="shared" si="17"/>
        <v>8536.9652249999999</v>
      </c>
      <c r="F33" s="57">
        <f t="shared" si="1"/>
        <v>1133.05</v>
      </c>
      <c r="G33" s="73">
        <v>1133.05</v>
      </c>
      <c r="H33" s="74">
        <v>1327.23</v>
      </c>
      <c r="I33" s="74">
        <v>496.66</v>
      </c>
    </row>
    <row r="34" spans="1:9" ht="20.399999999999999" x14ac:dyDescent="0.3">
      <c r="A34" s="72" t="s">
        <v>248</v>
      </c>
      <c r="B34" s="72" t="s">
        <v>185</v>
      </c>
      <c r="C34" s="72" t="s">
        <v>186</v>
      </c>
      <c r="D34" s="73" t="s">
        <v>249</v>
      </c>
      <c r="E34" s="57">
        <f t="shared" si="17"/>
        <v>0</v>
      </c>
      <c r="F34" s="57">
        <f t="shared" si="1"/>
        <v>0</v>
      </c>
      <c r="G34" s="73"/>
      <c r="H34" s="74">
        <v>0</v>
      </c>
      <c r="I34" s="74">
        <v>0</v>
      </c>
    </row>
    <row r="35" spans="1:9" x14ac:dyDescent="0.3">
      <c r="A35" s="72" t="s">
        <v>250</v>
      </c>
      <c r="B35" s="72" t="s">
        <v>251</v>
      </c>
      <c r="C35" s="72" t="s">
        <v>187</v>
      </c>
      <c r="D35" s="73" t="s">
        <v>165</v>
      </c>
      <c r="E35" s="57">
        <f t="shared" si="17"/>
        <v>8002.6184850000009</v>
      </c>
      <c r="F35" s="57">
        <f t="shared" si="1"/>
        <v>1062.1300000000001</v>
      </c>
      <c r="G35" s="73">
        <v>1062.1300000000001</v>
      </c>
      <c r="H35" s="74">
        <v>3052.62</v>
      </c>
      <c r="I35" s="74">
        <v>1129.33</v>
      </c>
    </row>
    <row r="36" spans="1:9" x14ac:dyDescent="0.3">
      <c r="A36" s="72" t="s">
        <v>252</v>
      </c>
      <c r="B36" s="72" t="s">
        <v>188</v>
      </c>
      <c r="C36" s="72" t="s">
        <v>189</v>
      </c>
      <c r="D36" s="73" t="s">
        <v>181</v>
      </c>
      <c r="E36" s="57">
        <f t="shared" si="17"/>
        <v>0</v>
      </c>
      <c r="F36" s="57">
        <f t="shared" si="1"/>
        <v>0</v>
      </c>
      <c r="G36" s="73"/>
      <c r="H36" s="74">
        <v>1327.22</v>
      </c>
      <c r="I36" s="74">
        <v>0</v>
      </c>
    </row>
    <row r="37" spans="1:9" x14ac:dyDescent="0.3">
      <c r="A37" s="72" t="s">
        <v>253</v>
      </c>
      <c r="B37" s="72" t="s">
        <v>188</v>
      </c>
      <c r="C37" s="72" t="s">
        <v>189</v>
      </c>
      <c r="D37" s="73" t="s">
        <v>165</v>
      </c>
      <c r="E37" s="57">
        <f t="shared" si="17"/>
        <v>5828.6892000000007</v>
      </c>
      <c r="F37" s="57">
        <f t="shared" si="1"/>
        <v>773.6</v>
      </c>
      <c r="G37" s="73">
        <v>773.6</v>
      </c>
      <c r="H37" s="74">
        <v>407.88</v>
      </c>
      <c r="I37" s="74">
        <v>51.99</v>
      </c>
    </row>
    <row r="38" spans="1:9" x14ac:dyDescent="0.3">
      <c r="A38" s="69"/>
      <c r="B38" s="69" t="s">
        <v>190</v>
      </c>
      <c r="C38" s="69" t="s">
        <v>191</v>
      </c>
      <c r="D38" s="70"/>
      <c r="E38" s="71">
        <f t="shared" ref="E38:H38" si="18">E39+E40+E41+E42+E43+E44+E45+E46+E47+E48+E49+E50+E51+E52+E53</f>
        <v>87577.803679999997</v>
      </c>
      <c r="F38" s="57">
        <f t="shared" si="1"/>
        <v>11623.572059194372</v>
      </c>
      <c r="G38" s="71">
        <f t="shared" si="18"/>
        <v>11928.5</v>
      </c>
      <c r="H38" s="71">
        <f t="shared" si="18"/>
        <v>33752.26</v>
      </c>
      <c r="I38" s="71">
        <f>I39+I40+I41+I42+I43+I44+I45+I46+I47+I48+I49+I50+I51+I52+I53</f>
        <v>13620.65</v>
      </c>
    </row>
    <row r="39" spans="1:9" ht="20.399999999999999" x14ac:dyDescent="0.3">
      <c r="A39" s="72" t="s">
        <v>254</v>
      </c>
      <c r="B39" s="72" t="s">
        <v>192</v>
      </c>
      <c r="C39" s="72" t="s">
        <v>193</v>
      </c>
      <c r="D39" s="73" t="s">
        <v>165</v>
      </c>
      <c r="E39" s="57">
        <f>G39*7.5345</f>
        <v>1529.05143</v>
      </c>
      <c r="F39" s="57">
        <f t="shared" si="1"/>
        <v>202.94</v>
      </c>
      <c r="G39" s="73">
        <v>202.94</v>
      </c>
      <c r="H39" s="74">
        <v>1061.78</v>
      </c>
      <c r="I39" s="74">
        <v>563.37</v>
      </c>
    </row>
    <row r="40" spans="1:9" ht="20.399999999999999" x14ac:dyDescent="0.3">
      <c r="A40" s="72" t="s">
        <v>255</v>
      </c>
      <c r="B40" s="72" t="s">
        <v>192</v>
      </c>
      <c r="C40" s="72" t="s">
        <v>193</v>
      </c>
      <c r="D40" s="73" t="s">
        <v>181</v>
      </c>
      <c r="E40" s="57">
        <f>G40*7.5345</f>
        <v>0</v>
      </c>
      <c r="F40" s="57">
        <f t="shared" si="1"/>
        <v>0</v>
      </c>
      <c r="G40" s="73"/>
      <c r="H40" s="74">
        <v>0</v>
      </c>
      <c r="I40" s="74">
        <v>0</v>
      </c>
    </row>
    <row r="41" spans="1:9" ht="30.6" x14ac:dyDescent="0.3">
      <c r="A41" s="72" t="s">
        <v>256</v>
      </c>
      <c r="B41" s="72" t="s">
        <v>257</v>
      </c>
      <c r="C41" s="72" t="s">
        <v>258</v>
      </c>
      <c r="D41" s="73" t="s">
        <v>165</v>
      </c>
      <c r="E41" s="57">
        <f>G41*7.5345</f>
        <v>0</v>
      </c>
      <c r="F41" s="57">
        <f t="shared" si="1"/>
        <v>0</v>
      </c>
      <c r="G41" s="73"/>
      <c r="H41" s="74">
        <v>530.89</v>
      </c>
      <c r="I41" s="74">
        <v>1037.9000000000001</v>
      </c>
    </row>
    <row r="42" spans="1:9" ht="20.399999999999999" x14ac:dyDescent="0.3">
      <c r="A42" s="72" t="s">
        <v>259</v>
      </c>
      <c r="B42" s="72" t="s">
        <v>194</v>
      </c>
      <c r="C42" s="72" t="s">
        <v>195</v>
      </c>
      <c r="D42" s="73" t="s">
        <v>165</v>
      </c>
      <c r="E42" s="57">
        <v>3225</v>
      </c>
      <c r="F42" s="57">
        <f t="shared" si="1"/>
        <v>428.031057137169</v>
      </c>
      <c r="G42" s="87">
        <v>428.03</v>
      </c>
      <c r="H42" s="74">
        <v>1327.23</v>
      </c>
      <c r="I42" s="74">
        <v>1288.06</v>
      </c>
    </row>
    <row r="43" spans="1:9" ht="20.399999999999999" x14ac:dyDescent="0.3">
      <c r="A43" s="72" t="s">
        <v>260</v>
      </c>
      <c r="B43" s="72" t="s">
        <v>194</v>
      </c>
      <c r="C43" s="72" t="s">
        <v>195</v>
      </c>
      <c r="D43" s="73" t="s">
        <v>181</v>
      </c>
      <c r="E43" s="57">
        <f>G43*7.5345</f>
        <v>0</v>
      </c>
      <c r="F43" s="57">
        <f t="shared" si="1"/>
        <v>0</v>
      </c>
      <c r="G43" s="73"/>
      <c r="H43" s="74">
        <v>1990.84</v>
      </c>
      <c r="I43" s="74">
        <v>0</v>
      </c>
    </row>
    <row r="44" spans="1:9" x14ac:dyDescent="0.3">
      <c r="A44" s="72" t="s">
        <v>261</v>
      </c>
      <c r="B44" s="72" t="s">
        <v>262</v>
      </c>
      <c r="C44" s="72" t="s">
        <v>263</v>
      </c>
      <c r="D44" s="73" t="s">
        <v>165</v>
      </c>
      <c r="E44" s="57">
        <v>15176.16</v>
      </c>
      <c r="F44" s="57">
        <f t="shared" si="1"/>
        <v>2014.2225761497111</v>
      </c>
      <c r="G44" s="73">
        <v>2014.22</v>
      </c>
      <c r="H44" s="74">
        <v>5308.91</v>
      </c>
      <c r="I44" s="74">
        <v>2418.81</v>
      </c>
    </row>
    <row r="45" spans="1:9" x14ac:dyDescent="0.3">
      <c r="A45" s="72" t="s">
        <v>264</v>
      </c>
      <c r="B45" s="72" t="s">
        <v>196</v>
      </c>
      <c r="C45" s="72" t="s">
        <v>197</v>
      </c>
      <c r="D45" s="73" t="s">
        <v>165</v>
      </c>
      <c r="E45" s="57">
        <v>4987.5</v>
      </c>
      <c r="F45" s="57">
        <f t="shared" si="1"/>
        <v>661.95500696794738</v>
      </c>
      <c r="G45" s="73">
        <v>663.61</v>
      </c>
      <c r="H45" s="74">
        <v>663.61</v>
      </c>
      <c r="I45" s="74">
        <v>519.42999999999995</v>
      </c>
    </row>
    <row r="46" spans="1:9" x14ac:dyDescent="0.3">
      <c r="A46" s="72" t="s">
        <v>265</v>
      </c>
      <c r="B46" s="72" t="s">
        <v>196</v>
      </c>
      <c r="C46" s="72" t="s">
        <v>197</v>
      </c>
      <c r="D46" s="73" t="s">
        <v>181</v>
      </c>
      <c r="E46" s="57">
        <f t="shared" ref="E46:E52" si="19">G46*7.5345</f>
        <v>0</v>
      </c>
      <c r="F46" s="57">
        <f t="shared" si="1"/>
        <v>0</v>
      </c>
      <c r="G46" s="73"/>
      <c r="H46" s="74">
        <v>398.17</v>
      </c>
      <c r="I46" s="74">
        <v>0</v>
      </c>
    </row>
    <row r="47" spans="1:9" ht="20.399999999999999" x14ac:dyDescent="0.3">
      <c r="A47" s="72" t="s">
        <v>266</v>
      </c>
      <c r="B47" s="72" t="s">
        <v>198</v>
      </c>
      <c r="C47" s="72" t="s">
        <v>199</v>
      </c>
      <c r="D47" s="73" t="s">
        <v>165</v>
      </c>
      <c r="E47" s="57">
        <f t="shared" si="19"/>
        <v>0</v>
      </c>
      <c r="F47" s="57">
        <f t="shared" si="1"/>
        <v>0</v>
      </c>
      <c r="G47" s="73"/>
      <c r="H47" s="74">
        <v>132.72</v>
      </c>
      <c r="I47" s="74">
        <v>0</v>
      </c>
    </row>
    <row r="48" spans="1:9" ht="20.399999999999999" x14ac:dyDescent="0.3">
      <c r="A48" s="72" t="s">
        <v>267</v>
      </c>
      <c r="B48" s="72" t="s">
        <v>200</v>
      </c>
      <c r="C48" s="72" t="s">
        <v>201</v>
      </c>
      <c r="D48" s="73" t="s">
        <v>181</v>
      </c>
      <c r="E48" s="57">
        <f t="shared" si="19"/>
        <v>0</v>
      </c>
      <c r="F48" s="57">
        <f t="shared" si="1"/>
        <v>0</v>
      </c>
      <c r="G48" s="73"/>
      <c r="H48" s="74">
        <v>663.61</v>
      </c>
      <c r="I48" s="74">
        <v>0</v>
      </c>
    </row>
    <row r="49" spans="1:12" ht="20.399999999999999" x14ac:dyDescent="0.3">
      <c r="A49" s="72" t="s">
        <v>268</v>
      </c>
      <c r="B49" s="72" t="s">
        <v>200</v>
      </c>
      <c r="C49" s="72" t="s">
        <v>202</v>
      </c>
      <c r="D49" s="73" t="s">
        <v>165</v>
      </c>
      <c r="E49" s="57">
        <f t="shared" si="19"/>
        <v>53979.569040000002</v>
      </c>
      <c r="F49" s="57">
        <f t="shared" si="1"/>
        <v>7164.32</v>
      </c>
      <c r="G49" s="87">
        <v>7164.32</v>
      </c>
      <c r="H49" s="74">
        <v>11817.81</v>
      </c>
      <c r="I49" s="74">
        <v>6295.13</v>
      </c>
    </row>
    <row r="50" spans="1:12" x14ac:dyDescent="0.3">
      <c r="A50" s="72" t="s">
        <v>269</v>
      </c>
      <c r="B50" s="72" t="s">
        <v>203</v>
      </c>
      <c r="C50" s="72" t="s">
        <v>204</v>
      </c>
      <c r="D50" s="73" t="s">
        <v>165</v>
      </c>
      <c r="E50" s="57">
        <f t="shared" si="19"/>
        <v>1402.7732100000001</v>
      </c>
      <c r="F50" s="57">
        <f t="shared" si="1"/>
        <v>186.18</v>
      </c>
      <c r="G50" s="87">
        <v>186.18</v>
      </c>
      <c r="H50" s="74">
        <v>530.89</v>
      </c>
      <c r="I50" s="74">
        <v>166.81</v>
      </c>
    </row>
    <row r="51" spans="1:12" x14ac:dyDescent="0.3">
      <c r="A51" s="72" t="s">
        <v>270</v>
      </c>
      <c r="B51" s="72" t="s">
        <v>203</v>
      </c>
      <c r="C51" s="72" t="s">
        <v>204</v>
      </c>
      <c r="D51" s="73" t="s">
        <v>181</v>
      </c>
      <c r="E51" s="57">
        <f t="shared" si="19"/>
        <v>0</v>
      </c>
      <c r="F51" s="57">
        <f t="shared" si="1"/>
        <v>0</v>
      </c>
      <c r="G51" s="73"/>
      <c r="H51" s="74">
        <v>265.45</v>
      </c>
      <c r="I51" s="74">
        <v>0</v>
      </c>
    </row>
    <row r="52" spans="1:12" x14ac:dyDescent="0.3">
      <c r="A52" s="72" t="s">
        <v>271</v>
      </c>
      <c r="B52" s="72" t="s">
        <v>205</v>
      </c>
      <c r="C52" s="72" t="s">
        <v>206</v>
      </c>
      <c r="D52" s="73" t="s">
        <v>181</v>
      </c>
      <c r="E52" s="57">
        <f t="shared" si="19"/>
        <v>0</v>
      </c>
      <c r="F52" s="57">
        <f t="shared" si="1"/>
        <v>0</v>
      </c>
      <c r="G52" s="73"/>
      <c r="H52" s="74">
        <v>5078.67</v>
      </c>
      <c r="I52" s="74">
        <v>0</v>
      </c>
    </row>
    <row r="53" spans="1:12" x14ac:dyDescent="0.3">
      <c r="A53" s="72" t="s">
        <v>272</v>
      </c>
      <c r="B53" s="72" t="s">
        <v>205</v>
      </c>
      <c r="C53" s="72" t="s">
        <v>206</v>
      </c>
      <c r="D53" s="73" t="s">
        <v>165</v>
      </c>
      <c r="E53" s="57">
        <v>7277.75</v>
      </c>
      <c r="F53" s="57">
        <f t="shared" si="1"/>
        <v>965.92341893954472</v>
      </c>
      <c r="G53" s="73">
        <v>1269.2</v>
      </c>
      <c r="H53" s="74">
        <v>3981.68</v>
      </c>
      <c r="I53" s="74">
        <v>1331.14</v>
      </c>
    </row>
    <row r="54" spans="1:12" ht="20.399999999999999" x14ac:dyDescent="0.3">
      <c r="A54" s="69"/>
      <c r="B54" s="69" t="s">
        <v>210</v>
      </c>
      <c r="C54" s="69" t="s">
        <v>211</v>
      </c>
      <c r="D54" s="70"/>
      <c r="E54" s="57">
        <f t="shared" ref="E54" si="20">E55+E56+E57+E58+E59+E60+E61</f>
        <v>6296.3592950000011</v>
      </c>
      <c r="F54" s="57">
        <f t="shared" si="1"/>
        <v>835.67048841993505</v>
      </c>
      <c r="G54" s="57">
        <f t="shared" ref="G54" si="21">G55+G56+G57+G58+G59+G60+G61</f>
        <v>769.31000000000006</v>
      </c>
      <c r="H54" s="57">
        <f t="shared" ref="H54" si="22">H55+H56+H57+H58+H59+H60+H61</f>
        <v>2389.0099999999998</v>
      </c>
      <c r="I54" s="57">
        <f t="shared" ref="I54" si="23">I55+I56+I57+I58+I59+I60+I61</f>
        <v>706.44</v>
      </c>
    </row>
    <row r="55" spans="1:12" x14ac:dyDescent="0.3">
      <c r="A55" s="72" t="s">
        <v>273</v>
      </c>
      <c r="B55" s="72" t="s">
        <v>274</v>
      </c>
      <c r="C55" s="72" t="s">
        <v>275</v>
      </c>
      <c r="D55" s="73" t="s">
        <v>165</v>
      </c>
      <c r="E55" s="57">
        <f t="shared" ref="E55:E60" si="24">G55*7.5345</f>
        <v>3895.9392600000006</v>
      </c>
      <c r="F55" s="57">
        <f t="shared" si="1"/>
        <v>517.08000000000004</v>
      </c>
      <c r="G55" s="87">
        <v>517.08000000000004</v>
      </c>
      <c r="H55" s="74">
        <v>1327.23</v>
      </c>
      <c r="I55" s="74">
        <v>524</v>
      </c>
    </row>
    <row r="56" spans="1:12" x14ac:dyDescent="0.3">
      <c r="A56" s="72" t="s">
        <v>276</v>
      </c>
      <c r="B56" s="72" t="s">
        <v>274</v>
      </c>
      <c r="C56" s="72" t="s">
        <v>275</v>
      </c>
      <c r="D56" s="73" t="s">
        <v>181</v>
      </c>
      <c r="E56" s="57">
        <f t="shared" si="24"/>
        <v>0</v>
      </c>
      <c r="F56" s="57">
        <f t="shared" si="1"/>
        <v>0</v>
      </c>
      <c r="G56" s="73"/>
      <c r="H56" s="74">
        <v>0</v>
      </c>
      <c r="I56" s="74">
        <v>0</v>
      </c>
    </row>
    <row r="57" spans="1:12" x14ac:dyDescent="0.3">
      <c r="A57" s="72" t="s">
        <v>277</v>
      </c>
      <c r="B57" s="72" t="s">
        <v>212</v>
      </c>
      <c r="C57" s="72" t="s">
        <v>213</v>
      </c>
      <c r="D57" s="73" t="s">
        <v>165</v>
      </c>
      <c r="E57" s="57">
        <f t="shared" si="24"/>
        <v>1197.53343</v>
      </c>
      <c r="F57" s="57">
        <f t="shared" si="1"/>
        <v>158.94</v>
      </c>
      <c r="G57" s="87">
        <v>158.94</v>
      </c>
      <c r="H57" s="74">
        <v>265.45</v>
      </c>
      <c r="I57" s="74">
        <v>109.93</v>
      </c>
    </row>
    <row r="58" spans="1:12" x14ac:dyDescent="0.3">
      <c r="A58" s="72" t="s">
        <v>278</v>
      </c>
      <c r="B58" s="72" t="s">
        <v>212</v>
      </c>
      <c r="C58" s="72" t="s">
        <v>213</v>
      </c>
      <c r="D58" s="73" t="s">
        <v>181</v>
      </c>
      <c r="E58" s="57">
        <f t="shared" si="24"/>
        <v>0</v>
      </c>
      <c r="F58" s="57">
        <f t="shared" si="1"/>
        <v>0</v>
      </c>
      <c r="G58" s="73"/>
      <c r="H58" s="74">
        <v>398.17</v>
      </c>
      <c r="I58" s="74">
        <v>0</v>
      </c>
    </row>
    <row r="59" spans="1:12" x14ac:dyDescent="0.3">
      <c r="A59" s="72" t="s">
        <v>279</v>
      </c>
      <c r="B59" s="72" t="s">
        <v>214</v>
      </c>
      <c r="C59" s="72" t="s">
        <v>215</v>
      </c>
      <c r="D59" s="73" t="s">
        <v>165</v>
      </c>
      <c r="E59" s="57">
        <f t="shared" si="24"/>
        <v>400.00660500000004</v>
      </c>
      <c r="F59" s="57">
        <f t="shared" si="1"/>
        <v>53.09</v>
      </c>
      <c r="G59" s="87">
        <v>53.09</v>
      </c>
      <c r="H59" s="74">
        <v>132.72</v>
      </c>
      <c r="I59" s="74">
        <v>52.56</v>
      </c>
    </row>
    <row r="60" spans="1:12" x14ac:dyDescent="0.3">
      <c r="A60" s="72" t="s">
        <v>280</v>
      </c>
      <c r="B60" s="72" t="s">
        <v>214</v>
      </c>
      <c r="C60" s="72" t="s">
        <v>215</v>
      </c>
      <c r="D60" s="73" t="s">
        <v>181</v>
      </c>
      <c r="E60" s="57">
        <f t="shared" si="24"/>
        <v>0</v>
      </c>
      <c r="F60" s="57">
        <f t="shared" si="1"/>
        <v>0</v>
      </c>
      <c r="G60" s="73"/>
      <c r="H60" s="74">
        <v>132.72</v>
      </c>
      <c r="I60" s="74">
        <v>0</v>
      </c>
    </row>
    <row r="61" spans="1:12" ht="20.399999999999999" x14ac:dyDescent="0.3">
      <c r="A61" s="72" t="s">
        <v>281</v>
      </c>
      <c r="B61" s="72" t="s">
        <v>216</v>
      </c>
      <c r="C61" s="72" t="s">
        <v>217</v>
      </c>
      <c r="D61" s="73" t="s">
        <v>165</v>
      </c>
      <c r="E61" s="57">
        <v>802.88</v>
      </c>
      <c r="F61" s="57">
        <f t="shared" si="1"/>
        <v>106.56048841993496</v>
      </c>
      <c r="G61" s="87">
        <v>40.200000000000003</v>
      </c>
      <c r="H61" s="74">
        <v>132.72</v>
      </c>
      <c r="I61" s="74">
        <v>19.95</v>
      </c>
    </row>
    <row r="62" spans="1:12" x14ac:dyDescent="0.3">
      <c r="A62" s="69"/>
      <c r="B62" s="69" t="s">
        <v>218</v>
      </c>
      <c r="C62" s="69" t="s">
        <v>219</v>
      </c>
      <c r="D62" s="70"/>
      <c r="E62" s="57">
        <f t="shared" ref="E62:E70" si="25">G62*7.5345</f>
        <v>1841.3564550000001</v>
      </c>
      <c r="F62" s="57">
        <f t="shared" si="1"/>
        <v>244.39</v>
      </c>
      <c r="G62" s="70">
        <v>244.39</v>
      </c>
      <c r="H62" s="71">
        <v>331.81</v>
      </c>
      <c r="I62" s="71">
        <v>236.58</v>
      </c>
    </row>
    <row r="63" spans="1:12" ht="20.399999999999999" x14ac:dyDescent="0.3">
      <c r="A63" s="69"/>
      <c r="B63" s="69" t="s">
        <v>220</v>
      </c>
      <c r="C63" s="69" t="s">
        <v>221</v>
      </c>
      <c r="D63" s="70"/>
      <c r="E63" s="57">
        <f t="shared" si="25"/>
        <v>1841.3564550000001</v>
      </c>
      <c r="F63" s="57">
        <f t="shared" si="1"/>
        <v>244.39</v>
      </c>
      <c r="G63" s="70">
        <v>244.39</v>
      </c>
      <c r="H63" s="71">
        <v>331.81</v>
      </c>
      <c r="I63" s="71">
        <v>236.58</v>
      </c>
    </row>
    <row r="64" spans="1:12" ht="20.399999999999999" x14ac:dyDescent="0.3">
      <c r="A64" s="72" t="s">
        <v>282</v>
      </c>
      <c r="B64" s="72" t="s">
        <v>222</v>
      </c>
      <c r="C64" s="72" t="s">
        <v>223</v>
      </c>
      <c r="D64" s="73" t="s">
        <v>165</v>
      </c>
      <c r="E64" s="57">
        <f t="shared" si="25"/>
        <v>1841.3564550000001</v>
      </c>
      <c r="F64" s="57">
        <f t="shared" si="1"/>
        <v>244.39</v>
      </c>
      <c r="G64" s="73">
        <v>244.39</v>
      </c>
      <c r="H64" s="74">
        <v>331.81</v>
      </c>
      <c r="I64" s="74">
        <v>236.58</v>
      </c>
      <c r="L64" s="51">
        <v>1841.27</v>
      </c>
    </row>
    <row r="65" spans="1:9" x14ac:dyDescent="0.3">
      <c r="A65" s="65"/>
      <c r="B65" s="142" t="s">
        <v>155</v>
      </c>
      <c r="C65" s="139"/>
      <c r="D65" s="66"/>
      <c r="E65" s="57">
        <f t="shared" si="25"/>
        <v>0</v>
      </c>
      <c r="F65" s="57">
        <f t="shared" si="1"/>
        <v>0</v>
      </c>
      <c r="G65" s="66"/>
      <c r="H65" s="66"/>
      <c r="I65" s="66"/>
    </row>
    <row r="66" spans="1:9" x14ac:dyDescent="0.3">
      <c r="A66" s="65" t="s">
        <v>283</v>
      </c>
      <c r="B66" s="142" t="s">
        <v>284</v>
      </c>
      <c r="C66" s="139"/>
      <c r="D66" s="67"/>
      <c r="E66" s="57">
        <f t="shared" si="25"/>
        <v>0</v>
      </c>
      <c r="F66" s="57">
        <f t="shared" si="1"/>
        <v>0</v>
      </c>
      <c r="G66" s="67">
        <f>G67</f>
        <v>0</v>
      </c>
      <c r="H66" s="68">
        <v>1990</v>
      </c>
      <c r="I66" s="68">
        <v>0</v>
      </c>
    </row>
    <row r="67" spans="1:9" ht="20.399999999999999" x14ac:dyDescent="0.3">
      <c r="A67" s="69"/>
      <c r="B67" s="69" t="s">
        <v>224</v>
      </c>
      <c r="C67" s="69" t="s">
        <v>225</v>
      </c>
      <c r="D67" s="70"/>
      <c r="E67" s="57">
        <f t="shared" si="25"/>
        <v>0</v>
      </c>
      <c r="F67" s="57">
        <f t="shared" si="1"/>
        <v>0</v>
      </c>
      <c r="G67" s="70"/>
      <c r="H67" s="71">
        <v>1990</v>
      </c>
      <c r="I67" s="71">
        <v>0</v>
      </c>
    </row>
    <row r="68" spans="1:9" ht="30.6" x14ac:dyDescent="0.3">
      <c r="A68" s="69"/>
      <c r="B68" s="69" t="s">
        <v>226</v>
      </c>
      <c r="C68" s="69" t="s">
        <v>227</v>
      </c>
      <c r="D68" s="70"/>
      <c r="E68" s="57">
        <f t="shared" si="25"/>
        <v>0</v>
      </c>
      <c r="F68" s="57">
        <f t="shared" si="1"/>
        <v>0</v>
      </c>
      <c r="G68" s="70"/>
      <c r="H68" s="71">
        <v>1990</v>
      </c>
      <c r="I68" s="71">
        <v>0</v>
      </c>
    </row>
    <row r="69" spans="1:9" x14ac:dyDescent="0.3">
      <c r="A69" s="69"/>
      <c r="B69" s="69" t="s">
        <v>228</v>
      </c>
      <c r="C69" s="69" t="s">
        <v>229</v>
      </c>
      <c r="D69" s="70"/>
      <c r="E69" s="57">
        <f t="shared" si="25"/>
        <v>0</v>
      </c>
      <c r="F69" s="57">
        <f t="shared" si="1"/>
        <v>0</v>
      </c>
      <c r="G69" s="70"/>
      <c r="H69" s="71">
        <v>1990</v>
      </c>
      <c r="I69" s="71">
        <v>0</v>
      </c>
    </row>
    <row r="70" spans="1:9" ht="20.399999999999999" x14ac:dyDescent="0.3">
      <c r="A70" s="72" t="s">
        <v>285</v>
      </c>
      <c r="B70" s="72" t="s">
        <v>230</v>
      </c>
      <c r="C70" s="72" t="s">
        <v>231</v>
      </c>
      <c r="D70" s="73" t="s">
        <v>165</v>
      </c>
      <c r="E70" s="57">
        <f t="shared" si="25"/>
        <v>0</v>
      </c>
      <c r="F70" s="57">
        <f t="shared" si="1"/>
        <v>0</v>
      </c>
      <c r="G70" s="73"/>
      <c r="H70" s="74">
        <v>1990</v>
      </c>
      <c r="I70" s="74">
        <v>0</v>
      </c>
    </row>
    <row r="71" spans="1:9" x14ac:dyDescent="0.3">
      <c r="A71" s="65"/>
      <c r="B71" s="142" t="s">
        <v>155</v>
      </c>
      <c r="C71" s="139"/>
      <c r="D71" s="66"/>
      <c r="E71" s="57">
        <f t="shared" ref="E71:E133" si="26">G71*7.5345</f>
        <v>0</v>
      </c>
      <c r="F71" s="57">
        <f t="shared" ref="F71:F134" si="27">E71/7.5345</f>
        <v>0</v>
      </c>
      <c r="G71" s="66"/>
      <c r="H71" s="66"/>
      <c r="I71" s="66"/>
    </row>
    <row r="72" spans="1:9" x14ac:dyDescent="0.3">
      <c r="A72" s="65" t="s">
        <v>286</v>
      </c>
      <c r="B72" s="142" t="s">
        <v>287</v>
      </c>
      <c r="C72" s="139"/>
      <c r="D72" s="67"/>
      <c r="E72" s="57">
        <f t="shared" si="26"/>
        <v>26423.039430000001</v>
      </c>
      <c r="F72" s="57">
        <f t="shared" si="27"/>
        <v>3506.94</v>
      </c>
      <c r="G72" s="67">
        <f>G73</f>
        <v>3506.94</v>
      </c>
      <c r="H72" s="68">
        <v>65033</v>
      </c>
      <c r="I72" s="68">
        <v>0</v>
      </c>
    </row>
    <row r="73" spans="1:9" ht="20.399999999999999" x14ac:dyDescent="0.3">
      <c r="A73" s="69"/>
      <c r="B73" s="69" t="s">
        <v>224</v>
      </c>
      <c r="C73" s="69" t="s">
        <v>225</v>
      </c>
      <c r="D73" s="70"/>
      <c r="E73" s="57">
        <f t="shared" si="26"/>
        <v>26423.039430000001</v>
      </c>
      <c r="F73" s="57">
        <f t="shared" si="27"/>
        <v>3506.94</v>
      </c>
      <c r="G73" s="70">
        <f>G74</f>
        <v>3506.94</v>
      </c>
      <c r="H73" s="71">
        <v>65033</v>
      </c>
      <c r="I73" s="71">
        <v>0</v>
      </c>
    </row>
    <row r="74" spans="1:9" ht="30.6" x14ac:dyDescent="0.3">
      <c r="A74" s="69"/>
      <c r="B74" s="69" t="s">
        <v>288</v>
      </c>
      <c r="C74" s="69" t="s">
        <v>289</v>
      </c>
      <c r="D74" s="70"/>
      <c r="E74" s="57">
        <f t="shared" si="26"/>
        <v>26423.039430000001</v>
      </c>
      <c r="F74" s="57">
        <f t="shared" si="27"/>
        <v>3506.94</v>
      </c>
      <c r="G74" s="70">
        <v>3506.94</v>
      </c>
      <c r="H74" s="71">
        <v>65033</v>
      </c>
      <c r="I74" s="71">
        <v>0</v>
      </c>
    </row>
    <row r="75" spans="1:9" x14ac:dyDescent="0.3">
      <c r="A75" s="69"/>
      <c r="B75" s="69" t="s">
        <v>290</v>
      </c>
      <c r="C75" s="69" t="s">
        <v>291</v>
      </c>
      <c r="D75" s="70"/>
      <c r="E75" s="57">
        <f t="shared" si="26"/>
        <v>26423.039430000001</v>
      </c>
      <c r="F75" s="57">
        <f t="shared" si="27"/>
        <v>3506.94</v>
      </c>
      <c r="G75" s="70">
        <f>G78</f>
        <v>3506.94</v>
      </c>
      <c r="H75" s="71">
        <v>65033</v>
      </c>
      <c r="I75" s="71">
        <v>0</v>
      </c>
    </row>
    <row r="76" spans="1:9" x14ac:dyDescent="0.3">
      <c r="A76" s="72" t="s">
        <v>292</v>
      </c>
      <c r="B76" s="72" t="s">
        <v>293</v>
      </c>
      <c r="C76" s="72" t="s">
        <v>294</v>
      </c>
      <c r="D76" s="73" t="s">
        <v>249</v>
      </c>
      <c r="E76" s="57">
        <f t="shared" si="26"/>
        <v>0</v>
      </c>
      <c r="F76" s="57">
        <f t="shared" si="27"/>
        <v>0</v>
      </c>
      <c r="G76" s="73"/>
      <c r="H76" s="74">
        <v>13272</v>
      </c>
      <c r="I76" s="74">
        <v>0</v>
      </c>
    </row>
    <row r="77" spans="1:9" x14ac:dyDescent="0.3">
      <c r="A77" s="72" t="s">
        <v>295</v>
      </c>
      <c r="B77" s="72" t="s">
        <v>293</v>
      </c>
      <c r="C77" s="72" t="s">
        <v>294</v>
      </c>
      <c r="D77" s="73" t="s">
        <v>296</v>
      </c>
      <c r="E77" s="57">
        <f t="shared" si="26"/>
        <v>0</v>
      </c>
      <c r="F77" s="57">
        <f t="shared" si="27"/>
        <v>0</v>
      </c>
      <c r="G77" s="73"/>
      <c r="H77" s="74">
        <v>3981</v>
      </c>
      <c r="I77" s="74">
        <v>0</v>
      </c>
    </row>
    <row r="78" spans="1:9" x14ac:dyDescent="0.3">
      <c r="A78" s="72" t="s">
        <v>297</v>
      </c>
      <c r="B78" s="72" t="s">
        <v>293</v>
      </c>
      <c r="C78" s="72" t="s">
        <v>294</v>
      </c>
      <c r="D78" s="73" t="s">
        <v>165</v>
      </c>
      <c r="E78" s="57">
        <f t="shared" si="26"/>
        <v>26423.039430000001</v>
      </c>
      <c r="F78" s="57">
        <f t="shared" si="27"/>
        <v>3506.94</v>
      </c>
      <c r="G78" s="73">
        <v>3506.94</v>
      </c>
      <c r="H78" s="74">
        <v>47780</v>
      </c>
      <c r="I78" s="74">
        <v>0</v>
      </c>
    </row>
    <row r="79" spans="1:9" x14ac:dyDescent="0.3">
      <c r="A79" s="72" t="s">
        <v>298</v>
      </c>
      <c r="B79" s="72" t="s">
        <v>293</v>
      </c>
      <c r="C79" s="72" t="s">
        <v>294</v>
      </c>
      <c r="D79" s="73" t="s">
        <v>181</v>
      </c>
      <c r="E79" s="57">
        <f t="shared" si="26"/>
        <v>0</v>
      </c>
      <c r="F79" s="57">
        <f t="shared" si="27"/>
        <v>0</v>
      </c>
      <c r="G79" s="73"/>
      <c r="H79" s="74">
        <v>0</v>
      </c>
      <c r="I79" s="74">
        <v>0</v>
      </c>
    </row>
    <row r="80" spans="1:9" x14ac:dyDescent="0.3">
      <c r="A80" s="60" t="s">
        <v>299</v>
      </c>
      <c r="B80" s="144" t="s">
        <v>300</v>
      </c>
      <c r="C80" s="145"/>
      <c r="D80" s="61"/>
      <c r="E80" s="57">
        <f t="shared" si="26"/>
        <v>0</v>
      </c>
      <c r="F80" s="57">
        <f t="shared" si="27"/>
        <v>0</v>
      </c>
      <c r="G80" s="61">
        <f>G83</f>
        <v>0</v>
      </c>
      <c r="H80" s="62">
        <v>9295</v>
      </c>
      <c r="I80" s="62">
        <v>0</v>
      </c>
    </row>
    <row r="81" spans="1:13" x14ac:dyDescent="0.3">
      <c r="A81" s="63"/>
      <c r="B81" s="146"/>
      <c r="C81" s="147"/>
      <c r="D81" s="64"/>
      <c r="E81" s="57">
        <f t="shared" si="26"/>
        <v>0</v>
      </c>
      <c r="F81" s="57">
        <f t="shared" si="27"/>
        <v>0</v>
      </c>
      <c r="G81" s="64"/>
      <c r="H81" s="64"/>
      <c r="I81" s="64"/>
    </row>
    <row r="82" spans="1:13" x14ac:dyDescent="0.3">
      <c r="A82" s="65"/>
      <c r="B82" s="142" t="s">
        <v>155</v>
      </c>
      <c r="C82" s="139"/>
      <c r="D82" s="66"/>
      <c r="E82" s="57">
        <f t="shared" si="26"/>
        <v>0</v>
      </c>
      <c r="F82" s="57">
        <f t="shared" si="27"/>
        <v>0</v>
      </c>
      <c r="G82" s="66"/>
      <c r="H82" s="66"/>
      <c r="I82" s="66"/>
    </row>
    <row r="83" spans="1:13" x14ac:dyDescent="0.3">
      <c r="A83" s="65" t="s">
        <v>301</v>
      </c>
      <c r="B83" s="142" t="s">
        <v>302</v>
      </c>
      <c r="C83" s="139"/>
      <c r="D83" s="67"/>
      <c r="E83" s="57">
        <f t="shared" si="26"/>
        <v>0</v>
      </c>
      <c r="F83" s="57">
        <f t="shared" si="27"/>
        <v>0</v>
      </c>
      <c r="G83" s="67"/>
      <c r="H83" s="68">
        <v>9295</v>
      </c>
      <c r="I83" s="68">
        <v>0</v>
      </c>
    </row>
    <row r="84" spans="1:13" x14ac:dyDescent="0.3">
      <c r="A84" s="69"/>
      <c r="B84" s="69" t="s">
        <v>157</v>
      </c>
      <c r="C84" s="69" t="s">
        <v>158</v>
      </c>
      <c r="D84" s="70"/>
      <c r="E84" s="57">
        <f t="shared" si="26"/>
        <v>0</v>
      </c>
      <c r="F84" s="57">
        <f t="shared" si="27"/>
        <v>0</v>
      </c>
      <c r="G84" s="70"/>
      <c r="H84" s="71">
        <v>9295</v>
      </c>
      <c r="I84" s="71">
        <v>0</v>
      </c>
    </row>
    <row r="85" spans="1:13" x14ac:dyDescent="0.3">
      <c r="A85" s="69"/>
      <c r="B85" s="69" t="s">
        <v>172</v>
      </c>
      <c r="C85" s="69" t="s">
        <v>173</v>
      </c>
      <c r="D85" s="70"/>
      <c r="E85" s="57">
        <f t="shared" si="26"/>
        <v>0</v>
      </c>
      <c r="F85" s="57">
        <f t="shared" si="27"/>
        <v>0</v>
      </c>
      <c r="G85" s="70"/>
      <c r="H85" s="71">
        <v>9295</v>
      </c>
      <c r="I85" s="71">
        <v>0</v>
      </c>
    </row>
    <row r="86" spans="1:13" x14ac:dyDescent="0.3">
      <c r="A86" s="69"/>
      <c r="B86" s="69" t="s">
        <v>190</v>
      </c>
      <c r="C86" s="69" t="s">
        <v>191</v>
      </c>
      <c r="D86" s="70"/>
      <c r="E86" s="57">
        <f t="shared" si="26"/>
        <v>0</v>
      </c>
      <c r="F86" s="57">
        <f t="shared" si="27"/>
        <v>0</v>
      </c>
      <c r="G86" s="70"/>
      <c r="H86" s="71">
        <v>9295</v>
      </c>
      <c r="I86" s="71">
        <v>0</v>
      </c>
      <c r="M86" s="51">
        <v>14943.45</v>
      </c>
    </row>
    <row r="87" spans="1:13" ht="20.399999999999999" x14ac:dyDescent="0.3">
      <c r="A87" s="72" t="s">
        <v>303</v>
      </c>
      <c r="B87" s="72" t="s">
        <v>200</v>
      </c>
      <c r="C87" s="72" t="s">
        <v>201</v>
      </c>
      <c r="D87" s="73" t="s">
        <v>165</v>
      </c>
      <c r="E87" s="57">
        <f t="shared" si="26"/>
        <v>0</v>
      </c>
      <c r="F87" s="57">
        <f t="shared" si="27"/>
        <v>0</v>
      </c>
      <c r="G87" s="73"/>
      <c r="H87" s="74">
        <v>9295</v>
      </c>
      <c r="I87" s="74">
        <v>0</v>
      </c>
    </row>
    <row r="88" spans="1:13" ht="20.399999999999999" x14ac:dyDescent="0.3">
      <c r="A88" s="69"/>
      <c r="B88" s="69" t="s">
        <v>224</v>
      </c>
      <c r="C88" s="69" t="s">
        <v>225</v>
      </c>
      <c r="D88" s="70"/>
      <c r="E88" s="57">
        <f t="shared" si="26"/>
        <v>0</v>
      </c>
      <c r="F88" s="57">
        <f t="shared" si="27"/>
        <v>0</v>
      </c>
      <c r="G88" s="70"/>
      <c r="H88" s="71">
        <v>0</v>
      </c>
      <c r="I88" s="71">
        <v>0</v>
      </c>
    </row>
    <row r="89" spans="1:13" ht="30.6" x14ac:dyDescent="0.3">
      <c r="A89" s="69"/>
      <c r="B89" s="69" t="s">
        <v>226</v>
      </c>
      <c r="C89" s="69" t="s">
        <v>227</v>
      </c>
      <c r="D89" s="70"/>
      <c r="E89" s="57">
        <f t="shared" si="26"/>
        <v>0</v>
      </c>
      <c r="F89" s="57">
        <f t="shared" si="27"/>
        <v>0</v>
      </c>
      <c r="G89" s="70"/>
      <c r="H89" s="71">
        <v>0</v>
      </c>
      <c r="I89" s="71">
        <v>0</v>
      </c>
    </row>
    <row r="90" spans="1:13" ht="20.399999999999999" x14ac:dyDescent="0.3">
      <c r="A90" s="69"/>
      <c r="B90" s="69" t="s">
        <v>304</v>
      </c>
      <c r="C90" s="69" t="s">
        <v>305</v>
      </c>
      <c r="D90" s="70"/>
      <c r="E90" s="57">
        <f t="shared" si="26"/>
        <v>0</v>
      </c>
      <c r="F90" s="57">
        <f t="shared" si="27"/>
        <v>0</v>
      </c>
      <c r="G90" s="70"/>
      <c r="H90" s="71">
        <v>0</v>
      </c>
      <c r="I90" s="71">
        <v>0</v>
      </c>
    </row>
    <row r="91" spans="1:13" ht="20.399999999999999" x14ac:dyDescent="0.3">
      <c r="A91" s="72" t="s">
        <v>306</v>
      </c>
      <c r="B91" s="72" t="s">
        <v>307</v>
      </c>
      <c r="C91" s="72" t="s">
        <v>308</v>
      </c>
      <c r="D91" s="73" t="s">
        <v>165</v>
      </c>
      <c r="E91" s="57">
        <f t="shared" si="26"/>
        <v>0</v>
      </c>
      <c r="F91" s="57">
        <f t="shared" si="27"/>
        <v>0</v>
      </c>
      <c r="G91" s="73"/>
      <c r="H91" s="74">
        <v>0</v>
      </c>
      <c r="I91" s="74">
        <v>0</v>
      </c>
    </row>
    <row r="92" spans="1:13" x14ac:dyDescent="0.3">
      <c r="A92" s="60" t="s">
        <v>232</v>
      </c>
      <c r="B92" s="144" t="s">
        <v>233</v>
      </c>
      <c r="C92" s="145"/>
      <c r="D92" s="61"/>
      <c r="E92" s="62">
        <f t="shared" ref="E92:H92" si="28">E95+E103+E109+E120</f>
        <v>660</v>
      </c>
      <c r="F92" s="57">
        <f t="shared" si="27"/>
        <v>87.597053553653197</v>
      </c>
      <c r="G92" s="62">
        <f t="shared" si="28"/>
        <v>0</v>
      </c>
      <c r="H92" s="62">
        <f t="shared" si="28"/>
        <v>3849</v>
      </c>
      <c r="I92" s="62">
        <f>I95+I103+I109+I120</f>
        <v>93.25</v>
      </c>
    </row>
    <row r="93" spans="1:13" x14ac:dyDescent="0.3">
      <c r="A93" s="63"/>
      <c r="B93" s="146"/>
      <c r="C93" s="147"/>
      <c r="D93" s="64"/>
      <c r="E93" s="57">
        <f t="shared" si="26"/>
        <v>0</v>
      </c>
      <c r="F93" s="57">
        <f t="shared" si="27"/>
        <v>0</v>
      </c>
      <c r="G93" s="64"/>
      <c r="H93" s="64"/>
      <c r="I93" s="64"/>
    </row>
    <row r="94" spans="1:13" x14ac:dyDescent="0.3">
      <c r="A94" s="65"/>
      <c r="B94" s="142" t="s">
        <v>155</v>
      </c>
      <c r="C94" s="139"/>
      <c r="D94" s="66"/>
      <c r="E94" s="57">
        <f t="shared" si="26"/>
        <v>0</v>
      </c>
      <c r="F94" s="57">
        <f t="shared" si="27"/>
        <v>0</v>
      </c>
      <c r="G94" s="66"/>
      <c r="H94" s="66"/>
      <c r="I94" s="66"/>
    </row>
    <row r="95" spans="1:13" x14ac:dyDescent="0.3">
      <c r="A95" s="65" t="s">
        <v>309</v>
      </c>
      <c r="B95" s="142" t="s">
        <v>310</v>
      </c>
      <c r="C95" s="139"/>
      <c r="D95" s="67"/>
      <c r="E95" s="57">
        <f>E96</f>
        <v>660</v>
      </c>
      <c r="F95" s="57">
        <f t="shared" si="27"/>
        <v>87.597053553653197</v>
      </c>
      <c r="G95" s="67"/>
      <c r="H95" s="68">
        <v>664</v>
      </c>
      <c r="I95" s="68">
        <v>0</v>
      </c>
    </row>
    <row r="96" spans="1:13" x14ac:dyDescent="0.3">
      <c r="A96" s="69"/>
      <c r="B96" s="69" t="s">
        <v>157</v>
      </c>
      <c r="C96" s="69" t="s">
        <v>158</v>
      </c>
      <c r="D96" s="70"/>
      <c r="E96" s="57">
        <f>E97</f>
        <v>660</v>
      </c>
      <c r="F96" s="57">
        <f t="shared" si="27"/>
        <v>87.597053553653197</v>
      </c>
      <c r="G96" s="70"/>
      <c r="H96" s="71">
        <v>664</v>
      </c>
      <c r="I96" s="71">
        <v>0</v>
      </c>
    </row>
    <row r="97" spans="1:14" x14ac:dyDescent="0.3">
      <c r="A97" s="69"/>
      <c r="B97" s="69" t="s">
        <v>172</v>
      </c>
      <c r="C97" s="69" t="s">
        <v>173</v>
      </c>
      <c r="D97" s="70"/>
      <c r="E97" s="57">
        <f>E98+E99+E100+E101</f>
        <v>660</v>
      </c>
      <c r="F97" s="57">
        <f t="shared" si="27"/>
        <v>87.597053553653197</v>
      </c>
      <c r="G97" s="70"/>
      <c r="H97" s="71">
        <v>664</v>
      </c>
      <c r="I97" s="71">
        <v>0</v>
      </c>
    </row>
    <row r="98" spans="1:14" x14ac:dyDescent="0.3">
      <c r="A98" s="69"/>
      <c r="B98" s="69" t="s">
        <v>190</v>
      </c>
      <c r="C98" s="69" t="s">
        <v>191</v>
      </c>
      <c r="D98" s="70"/>
      <c r="E98" s="57">
        <f t="shared" si="26"/>
        <v>0</v>
      </c>
      <c r="F98" s="57">
        <f t="shared" si="27"/>
        <v>0</v>
      </c>
      <c r="G98" s="70"/>
      <c r="H98" s="71">
        <v>664</v>
      </c>
      <c r="I98" s="71">
        <v>0</v>
      </c>
      <c r="M98" s="51">
        <v>17118.68</v>
      </c>
    </row>
    <row r="99" spans="1:14" ht="20.399999999999999" x14ac:dyDescent="0.3">
      <c r="A99" s="72" t="s">
        <v>311</v>
      </c>
      <c r="B99" s="72" t="s">
        <v>200</v>
      </c>
      <c r="C99" s="72" t="s">
        <v>201</v>
      </c>
      <c r="D99" s="73" t="s">
        <v>312</v>
      </c>
      <c r="E99" s="57">
        <f t="shared" si="26"/>
        <v>0</v>
      </c>
      <c r="F99" s="57">
        <f t="shared" si="27"/>
        <v>0</v>
      </c>
      <c r="G99" s="73"/>
      <c r="H99" s="74">
        <v>0</v>
      </c>
      <c r="I99" s="74">
        <v>0</v>
      </c>
    </row>
    <row r="100" spans="1:14" x14ac:dyDescent="0.3">
      <c r="A100" s="72" t="s">
        <v>313</v>
      </c>
      <c r="B100" s="72" t="s">
        <v>205</v>
      </c>
      <c r="C100" s="72" t="s">
        <v>206</v>
      </c>
      <c r="D100" s="73" t="s">
        <v>312</v>
      </c>
      <c r="E100" s="57"/>
      <c r="F100" s="57">
        <f t="shared" si="27"/>
        <v>0</v>
      </c>
      <c r="G100" s="73"/>
      <c r="H100" s="74">
        <v>664</v>
      </c>
      <c r="I100" s="74">
        <v>0</v>
      </c>
      <c r="M100" s="51">
        <v>530.89</v>
      </c>
      <c r="N100" s="51">
        <v>1037.9000000000001</v>
      </c>
    </row>
    <row r="101" spans="1:14" x14ac:dyDescent="0.3">
      <c r="A101" s="72"/>
      <c r="B101" s="72" t="s">
        <v>205</v>
      </c>
      <c r="C101" s="72" t="s">
        <v>206</v>
      </c>
      <c r="D101" s="73">
        <v>55359</v>
      </c>
      <c r="E101" s="57">
        <v>660</v>
      </c>
      <c r="F101" s="57">
        <f t="shared" si="27"/>
        <v>87.597053553653197</v>
      </c>
      <c r="G101" s="73"/>
      <c r="H101" s="74"/>
      <c r="I101" s="74"/>
    </row>
    <row r="102" spans="1:14" x14ac:dyDescent="0.3">
      <c r="A102" s="65"/>
      <c r="B102" s="142" t="s">
        <v>155</v>
      </c>
      <c r="C102" s="139"/>
      <c r="D102" s="66"/>
      <c r="E102" s="57">
        <f t="shared" si="26"/>
        <v>0</v>
      </c>
      <c r="F102" s="57">
        <f t="shared" si="27"/>
        <v>0</v>
      </c>
      <c r="G102" s="66"/>
      <c r="H102" s="66"/>
      <c r="I102" s="66"/>
    </row>
    <row r="103" spans="1:14" x14ac:dyDescent="0.3">
      <c r="A103" s="65" t="s">
        <v>314</v>
      </c>
      <c r="B103" s="142" t="s">
        <v>315</v>
      </c>
      <c r="C103" s="139"/>
      <c r="D103" s="67"/>
      <c r="E103" s="57">
        <f t="shared" si="26"/>
        <v>0</v>
      </c>
      <c r="F103" s="57">
        <f t="shared" si="27"/>
        <v>0</v>
      </c>
      <c r="G103" s="67"/>
      <c r="H103" s="68">
        <v>664</v>
      </c>
      <c r="I103" s="68">
        <v>0</v>
      </c>
    </row>
    <row r="104" spans="1:14" x14ac:dyDescent="0.3">
      <c r="A104" s="69"/>
      <c r="B104" s="69" t="s">
        <v>157</v>
      </c>
      <c r="C104" s="69" t="s">
        <v>158</v>
      </c>
      <c r="D104" s="70"/>
      <c r="E104" s="57">
        <f t="shared" si="26"/>
        <v>0</v>
      </c>
      <c r="F104" s="57">
        <f t="shared" si="27"/>
        <v>0</v>
      </c>
      <c r="G104" s="70"/>
      <c r="H104" s="71">
        <v>664</v>
      </c>
      <c r="I104" s="71">
        <v>0</v>
      </c>
    </row>
    <row r="105" spans="1:14" x14ac:dyDescent="0.3">
      <c r="A105" s="69"/>
      <c r="B105" s="69" t="s">
        <v>172</v>
      </c>
      <c r="C105" s="69" t="s">
        <v>173</v>
      </c>
      <c r="D105" s="70"/>
      <c r="E105" s="57">
        <f t="shared" si="26"/>
        <v>0</v>
      </c>
      <c r="F105" s="57">
        <f t="shared" si="27"/>
        <v>0</v>
      </c>
      <c r="G105" s="70"/>
      <c r="H105" s="71">
        <v>664</v>
      </c>
      <c r="I105" s="71">
        <v>0</v>
      </c>
      <c r="M105" s="51">
        <v>135815.46</v>
      </c>
    </row>
    <row r="106" spans="1:14" x14ac:dyDescent="0.3">
      <c r="A106" s="69"/>
      <c r="B106" s="69" t="s">
        <v>190</v>
      </c>
      <c r="C106" s="69" t="s">
        <v>191</v>
      </c>
      <c r="D106" s="70"/>
      <c r="E106" s="57">
        <f t="shared" si="26"/>
        <v>0</v>
      </c>
      <c r="F106" s="57">
        <f t="shared" si="27"/>
        <v>0</v>
      </c>
      <c r="G106" s="70"/>
      <c r="H106" s="71">
        <v>664</v>
      </c>
      <c r="I106" s="71">
        <v>0</v>
      </c>
      <c r="M106" s="51">
        <f>M98-M86</f>
        <v>2175.2299999999996</v>
      </c>
    </row>
    <row r="107" spans="1:14" ht="20.399999999999999" x14ac:dyDescent="0.3">
      <c r="A107" s="72" t="s">
        <v>316</v>
      </c>
      <c r="B107" s="72" t="s">
        <v>194</v>
      </c>
      <c r="C107" s="72" t="s">
        <v>195</v>
      </c>
      <c r="D107" s="73" t="s">
        <v>165</v>
      </c>
      <c r="E107" s="57">
        <f t="shared" si="26"/>
        <v>0</v>
      </c>
      <c r="F107" s="57">
        <f t="shared" si="27"/>
        <v>0</v>
      </c>
      <c r="G107" s="73"/>
      <c r="H107" s="74">
        <v>664</v>
      </c>
      <c r="I107" s="74">
        <v>0</v>
      </c>
    </row>
    <row r="108" spans="1:14" x14ac:dyDescent="0.3">
      <c r="A108" s="65"/>
      <c r="B108" s="142" t="s">
        <v>155</v>
      </c>
      <c r="C108" s="139"/>
      <c r="D108" s="66"/>
      <c r="E108" s="57">
        <f t="shared" si="26"/>
        <v>0</v>
      </c>
      <c r="F108" s="57">
        <f t="shared" si="27"/>
        <v>0</v>
      </c>
      <c r="G108" s="66"/>
      <c r="H108" s="66"/>
      <c r="I108" s="66"/>
    </row>
    <row r="109" spans="1:14" x14ac:dyDescent="0.3">
      <c r="A109" s="65" t="s">
        <v>317</v>
      </c>
      <c r="B109" s="142" t="s">
        <v>318</v>
      </c>
      <c r="C109" s="139"/>
      <c r="D109" s="67"/>
      <c r="E109" s="57">
        <f t="shared" si="26"/>
        <v>0</v>
      </c>
      <c r="F109" s="57">
        <f t="shared" si="27"/>
        <v>0</v>
      </c>
      <c r="G109" s="67"/>
      <c r="H109" s="68">
        <v>1260</v>
      </c>
      <c r="I109" s="68">
        <v>0</v>
      </c>
    </row>
    <row r="110" spans="1:14" x14ac:dyDescent="0.3">
      <c r="A110" s="69"/>
      <c r="B110" s="69" t="s">
        <v>157</v>
      </c>
      <c r="C110" s="69" t="s">
        <v>158</v>
      </c>
      <c r="D110" s="70"/>
      <c r="E110" s="57">
        <f t="shared" si="26"/>
        <v>0</v>
      </c>
      <c r="F110" s="57">
        <f t="shared" si="27"/>
        <v>0</v>
      </c>
      <c r="G110" s="70"/>
      <c r="H110" s="71">
        <v>1260</v>
      </c>
      <c r="I110" s="71">
        <v>0</v>
      </c>
    </row>
    <row r="111" spans="1:14" x14ac:dyDescent="0.3">
      <c r="A111" s="69"/>
      <c r="B111" s="69" t="s">
        <v>172</v>
      </c>
      <c r="C111" s="69" t="s">
        <v>173</v>
      </c>
      <c r="D111" s="70"/>
      <c r="E111" s="57">
        <f t="shared" si="26"/>
        <v>0</v>
      </c>
      <c r="F111" s="57">
        <f t="shared" si="27"/>
        <v>0</v>
      </c>
      <c r="G111" s="70"/>
      <c r="H111" s="71">
        <v>1260</v>
      </c>
      <c r="I111" s="71">
        <v>0</v>
      </c>
      <c r="M111" s="51">
        <f>M105/7.5345</f>
        <v>18025.809277324308</v>
      </c>
    </row>
    <row r="112" spans="1:14" ht="20.399999999999999" x14ac:dyDescent="0.3">
      <c r="A112" s="69"/>
      <c r="B112" s="69" t="s">
        <v>183</v>
      </c>
      <c r="C112" s="69" t="s">
        <v>184</v>
      </c>
      <c r="D112" s="70"/>
      <c r="E112" s="57">
        <f t="shared" si="26"/>
        <v>0</v>
      </c>
      <c r="F112" s="57">
        <f t="shared" si="27"/>
        <v>0</v>
      </c>
      <c r="G112" s="70"/>
      <c r="H112" s="71">
        <v>663.17</v>
      </c>
      <c r="I112" s="71">
        <v>0</v>
      </c>
    </row>
    <row r="113" spans="1:17" x14ac:dyDescent="0.3">
      <c r="A113" s="72" t="s">
        <v>319</v>
      </c>
      <c r="B113" s="72" t="s">
        <v>188</v>
      </c>
      <c r="C113" s="72" t="s">
        <v>189</v>
      </c>
      <c r="D113" s="73" t="s">
        <v>165</v>
      </c>
      <c r="E113" s="57">
        <f t="shared" si="26"/>
        <v>0</v>
      </c>
      <c r="F113" s="57">
        <f t="shared" si="27"/>
        <v>0</v>
      </c>
      <c r="G113" s="73"/>
      <c r="H113" s="74">
        <v>530.89</v>
      </c>
      <c r="I113" s="74">
        <v>0</v>
      </c>
    </row>
    <row r="114" spans="1:17" x14ac:dyDescent="0.3">
      <c r="A114" s="72" t="s">
        <v>320</v>
      </c>
      <c r="B114" s="72" t="s">
        <v>188</v>
      </c>
      <c r="C114" s="72" t="s">
        <v>189</v>
      </c>
      <c r="D114" s="73" t="s">
        <v>296</v>
      </c>
      <c r="E114" s="57">
        <f t="shared" si="26"/>
        <v>0</v>
      </c>
      <c r="F114" s="57">
        <f t="shared" si="27"/>
        <v>0</v>
      </c>
      <c r="G114" s="73"/>
      <c r="H114" s="74">
        <v>132.28</v>
      </c>
      <c r="I114" s="74">
        <v>0</v>
      </c>
    </row>
    <row r="115" spans="1:17" x14ac:dyDescent="0.3">
      <c r="A115" s="69"/>
      <c r="B115" s="69" t="s">
        <v>190</v>
      </c>
      <c r="C115" s="69" t="s">
        <v>191</v>
      </c>
      <c r="D115" s="70"/>
      <c r="E115" s="57">
        <f t="shared" si="26"/>
        <v>0</v>
      </c>
      <c r="F115" s="57">
        <f t="shared" si="27"/>
        <v>0</v>
      </c>
      <c r="G115" s="70"/>
      <c r="H115" s="71">
        <v>596.83000000000004</v>
      </c>
      <c r="I115" s="71">
        <v>0</v>
      </c>
    </row>
    <row r="116" spans="1:17" ht="20.399999999999999" x14ac:dyDescent="0.3">
      <c r="A116" s="72" t="s">
        <v>321</v>
      </c>
      <c r="B116" s="72" t="s">
        <v>200</v>
      </c>
      <c r="C116" s="72" t="s">
        <v>201</v>
      </c>
      <c r="D116" s="73" t="s">
        <v>165</v>
      </c>
      <c r="E116" s="57">
        <f t="shared" si="26"/>
        <v>0</v>
      </c>
      <c r="F116" s="57">
        <f t="shared" si="27"/>
        <v>0</v>
      </c>
      <c r="G116" s="73"/>
      <c r="H116" s="74">
        <v>265.45</v>
      </c>
      <c r="I116" s="74">
        <v>0</v>
      </c>
    </row>
    <row r="117" spans="1:17" x14ac:dyDescent="0.3">
      <c r="A117" s="72" t="s">
        <v>322</v>
      </c>
      <c r="B117" s="72" t="s">
        <v>205</v>
      </c>
      <c r="C117" s="72" t="s">
        <v>206</v>
      </c>
      <c r="D117" s="73" t="s">
        <v>165</v>
      </c>
      <c r="E117" s="57">
        <f t="shared" si="26"/>
        <v>0</v>
      </c>
      <c r="F117" s="57">
        <f t="shared" si="27"/>
        <v>0</v>
      </c>
      <c r="G117" s="73"/>
      <c r="H117" s="74">
        <v>198.66</v>
      </c>
      <c r="I117" s="74">
        <v>0</v>
      </c>
      <c r="M117" s="51">
        <v>7574.31</v>
      </c>
      <c r="N117" s="51">
        <v>9148.7800000000007</v>
      </c>
      <c r="P117" s="51">
        <v>7277.75</v>
      </c>
      <c r="Q117" s="51" t="s">
        <v>374</v>
      </c>
    </row>
    <row r="118" spans="1:17" x14ac:dyDescent="0.3">
      <c r="A118" s="72" t="s">
        <v>323</v>
      </c>
      <c r="B118" s="72" t="s">
        <v>205</v>
      </c>
      <c r="C118" s="72" t="s">
        <v>206</v>
      </c>
      <c r="D118" s="73" t="s">
        <v>296</v>
      </c>
      <c r="E118" s="57">
        <f t="shared" si="26"/>
        <v>0</v>
      </c>
      <c r="F118" s="57">
        <f t="shared" si="27"/>
        <v>0</v>
      </c>
      <c r="G118" s="73"/>
      <c r="H118" s="74">
        <v>132.72</v>
      </c>
      <c r="I118" s="74">
        <v>0</v>
      </c>
      <c r="M118" s="51">
        <v>1551.02</v>
      </c>
      <c r="N118" s="51">
        <v>1644.27</v>
      </c>
      <c r="P118" s="51">
        <v>3892.5</v>
      </c>
      <c r="Q118" s="51" t="s">
        <v>373</v>
      </c>
    </row>
    <row r="119" spans="1:17" x14ac:dyDescent="0.3">
      <c r="A119" s="65"/>
      <c r="B119" s="142" t="s">
        <v>155</v>
      </c>
      <c r="C119" s="139"/>
      <c r="D119" s="66"/>
      <c r="E119" s="57">
        <f t="shared" si="26"/>
        <v>0</v>
      </c>
      <c r="F119" s="57">
        <f t="shared" si="27"/>
        <v>0</v>
      </c>
      <c r="G119" s="66"/>
      <c r="H119" s="66"/>
      <c r="I119" s="66"/>
    </row>
    <row r="120" spans="1:17" x14ac:dyDescent="0.3">
      <c r="A120" s="65" t="s">
        <v>324</v>
      </c>
      <c r="B120" s="142" t="s">
        <v>325</v>
      </c>
      <c r="C120" s="139"/>
      <c r="D120" s="67"/>
      <c r="E120" s="57">
        <f t="shared" si="26"/>
        <v>0</v>
      </c>
      <c r="F120" s="57">
        <f t="shared" si="27"/>
        <v>0</v>
      </c>
      <c r="G120" s="67"/>
      <c r="H120" s="68">
        <v>1261</v>
      </c>
      <c r="I120" s="68">
        <f>I121</f>
        <v>93.25</v>
      </c>
    </row>
    <row r="121" spans="1:17" x14ac:dyDescent="0.3">
      <c r="A121" s="69"/>
      <c r="B121" s="69" t="s">
        <v>157</v>
      </c>
      <c r="C121" s="69" t="s">
        <v>158</v>
      </c>
      <c r="D121" s="70"/>
      <c r="E121" s="57">
        <f t="shared" si="26"/>
        <v>0</v>
      </c>
      <c r="F121" s="57">
        <f t="shared" si="27"/>
        <v>0</v>
      </c>
      <c r="G121" s="70"/>
      <c r="H121" s="71">
        <v>1261</v>
      </c>
      <c r="I121" s="71">
        <f>I122</f>
        <v>93.25</v>
      </c>
    </row>
    <row r="122" spans="1:17" x14ac:dyDescent="0.3">
      <c r="A122" s="69"/>
      <c r="B122" s="69" t="s">
        <v>172</v>
      </c>
      <c r="C122" s="69" t="s">
        <v>173</v>
      </c>
      <c r="D122" s="70"/>
      <c r="E122" s="57">
        <f t="shared" si="26"/>
        <v>0</v>
      </c>
      <c r="F122" s="57">
        <f t="shared" si="27"/>
        <v>0</v>
      </c>
      <c r="G122" s="70"/>
      <c r="H122" s="71">
        <v>1261</v>
      </c>
      <c r="I122" s="71">
        <f>I123+I126</f>
        <v>93.25</v>
      </c>
    </row>
    <row r="123" spans="1:17" ht="20.399999999999999" x14ac:dyDescent="0.3">
      <c r="A123" s="69"/>
      <c r="B123" s="69" t="s">
        <v>183</v>
      </c>
      <c r="C123" s="69" t="s">
        <v>184</v>
      </c>
      <c r="D123" s="70"/>
      <c r="E123" s="57">
        <f t="shared" si="26"/>
        <v>0</v>
      </c>
      <c r="F123" s="57">
        <f t="shared" si="27"/>
        <v>0</v>
      </c>
      <c r="G123" s="70"/>
      <c r="H123" s="71">
        <v>310.79000000000002</v>
      </c>
      <c r="I123" s="71">
        <f>I124+I125</f>
        <v>0</v>
      </c>
    </row>
    <row r="124" spans="1:17" ht="20.399999999999999" x14ac:dyDescent="0.3">
      <c r="A124" s="72" t="s">
        <v>326</v>
      </c>
      <c r="B124" s="72" t="s">
        <v>185</v>
      </c>
      <c r="C124" s="72" t="s">
        <v>186</v>
      </c>
      <c r="D124" s="73" t="s">
        <v>296</v>
      </c>
      <c r="E124" s="57">
        <f t="shared" si="26"/>
        <v>0</v>
      </c>
      <c r="F124" s="57">
        <f t="shared" si="27"/>
        <v>0</v>
      </c>
      <c r="G124" s="73"/>
      <c r="H124" s="74">
        <v>92.46</v>
      </c>
      <c r="I124" s="74">
        <v>0</v>
      </c>
    </row>
    <row r="125" spans="1:17" x14ac:dyDescent="0.3">
      <c r="A125" s="72" t="s">
        <v>327</v>
      </c>
      <c r="B125" s="72" t="s">
        <v>188</v>
      </c>
      <c r="C125" s="72" t="s">
        <v>189</v>
      </c>
      <c r="D125" s="73" t="s">
        <v>165</v>
      </c>
      <c r="E125" s="57">
        <f t="shared" si="26"/>
        <v>0</v>
      </c>
      <c r="F125" s="57">
        <f t="shared" si="27"/>
        <v>0</v>
      </c>
      <c r="G125" s="73"/>
      <c r="H125" s="74">
        <v>218.33</v>
      </c>
      <c r="I125" s="74">
        <v>0</v>
      </c>
    </row>
    <row r="126" spans="1:17" x14ac:dyDescent="0.3">
      <c r="A126" s="69"/>
      <c r="B126" s="69" t="s">
        <v>190</v>
      </c>
      <c r="C126" s="69" t="s">
        <v>191</v>
      </c>
      <c r="D126" s="70"/>
      <c r="E126" s="57">
        <f t="shared" si="26"/>
        <v>0</v>
      </c>
      <c r="F126" s="57">
        <f t="shared" si="27"/>
        <v>0</v>
      </c>
      <c r="G126" s="70"/>
      <c r="H126" s="71">
        <v>950.21</v>
      </c>
      <c r="I126" s="71">
        <f>I127+I128+I129</f>
        <v>93.25</v>
      </c>
    </row>
    <row r="127" spans="1:17" ht="20.399999999999999" x14ac:dyDescent="0.3">
      <c r="A127" s="72" t="s">
        <v>328</v>
      </c>
      <c r="B127" s="72" t="s">
        <v>200</v>
      </c>
      <c r="C127" s="72" t="s">
        <v>201</v>
      </c>
      <c r="D127" s="73" t="s">
        <v>249</v>
      </c>
      <c r="E127" s="57">
        <f t="shared" si="26"/>
        <v>0</v>
      </c>
      <c r="F127" s="57">
        <f t="shared" si="27"/>
        <v>0</v>
      </c>
      <c r="G127" s="73"/>
      <c r="H127" s="74">
        <v>332.19</v>
      </c>
      <c r="I127" s="74">
        <v>0</v>
      </c>
    </row>
    <row r="128" spans="1:17" ht="20.399999999999999" x14ac:dyDescent="0.3">
      <c r="A128" s="72" t="s">
        <v>329</v>
      </c>
      <c r="B128" s="72" t="s">
        <v>200</v>
      </c>
      <c r="C128" s="72" t="s">
        <v>201</v>
      </c>
      <c r="D128" s="73" t="s">
        <v>165</v>
      </c>
      <c r="E128" s="57">
        <f t="shared" si="26"/>
        <v>0</v>
      </c>
      <c r="F128" s="57">
        <f t="shared" si="27"/>
        <v>0</v>
      </c>
      <c r="G128" s="73"/>
      <c r="H128" s="74">
        <v>113.67</v>
      </c>
      <c r="I128" s="74">
        <v>0</v>
      </c>
    </row>
    <row r="129" spans="1:17" x14ac:dyDescent="0.3">
      <c r="A129" s="72" t="s">
        <v>330</v>
      </c>
      <c r="B129" s="72" t="s">
        <v>205</v>
      </c>
      <c r="C129" s="72" t="s">
        <v>206</v>
      </c>
      <c r="D129" s="73" t="s">
        <v>296</v>
      </c>
      <c r="E129" s="57">
        <f t="shared" si="26"/>
        <v>0</v>
      </c>
      <c r="F129" s="57">
        <f t="shared" si="27"/>
        <v>0</v>
      </c>
      <c r="G129" s="73"/>
      <c r="H129" s="74">
        <v>172.54</v>
      </c>
      <c r="I129" s="74">
        <v>93.25</v>
      </c>
      <c r="P129" s="51">
        <v>660</v>
      </c>
      <c r="Q129" s="51" t="s">
        <v>371</v>
      </c>
    </row>
    <row r="130" spans="1:17" x14ac:dyDescent="0.3">
      <c r="A130" s="72" t="s">
        <v>331</v>
      </c>
      <c r="B130" s="72" t="s">
        <v>205</v>
      </c>
      <c r="C130" s="72" t="s">
        <v>206</v>
      </c>
      <c r="D130" s="73" t="s">
        <v>249</v>
      </c>
      <c r="E130" s="57">
        <f t="shared" si="26"/>
        <v>0</v>
      </c>
      <c r="F130" s="57">
        <f t="shared" si="27"/>
        <v>0</v>
      </c>
      <c r="G130" s="73"/>
      <c r="H130" s="74">
        <v>331.81</v>
      </c>
      <c r="I130" s="74">
        <v>0</v>
      </c>
      <c r="M130" s="51">
        <f>SUBTOTAL(9,M100:M129)</f>
        <v>165672.7192773243</v>
      </c>
      <c r="N130" s="51">
        <f>SUBTOTAL(9,N100:N129)</f>
        <v>11830.95</v>
      </c>
      <c r="O130" s="51">
        <f>N130-M130</f>
        <v>-153841.76927732429</v>
      </c>
      <c r="P130" s="51">
        <v>2125</v>
      </c>
      <c r="Q130" s="51" t="s">
        <v>372</v>
      </c>
    </row>
    <row r="131" spans="1:17" x14ac:dyDescent="0.3">
      <c r="A131" s="60" t="s">
        <v>332</v>
      </c>
      <c r="B131" s="144" t="s">
        <v>233</v>
      </c>
      <c r="C131" s="145"/>
      <c r="D131" s="61"/>
      <c r="E131" s="62">
        <f>E134+E157</f>
        <v>6705</v>
      </c>
      <c r="F131" s="57">
        <f t="shared" si="27"/>
        <v>889.90643042006764</v>
      </c>
      <c r="G131" s="61">
        <f>G134+G157</f>
        <v>672.57</v>
      </c>
      <c r="H131" s="62">
        <v>25613.99</v>
      </c>
      <c r="I131" s="62">
        <f>I134</f>
        <v>3836.03</v>
      </c>
    </row>
    <row r="132" spans="1:17" x14ac:dyDescent="0.3">
      <c r="A132" s="63"/>
      <c r="B132" s="146"/>
      <c r="C132" s="147"/>
      <c r="D132" s="64"/>
      <c r="E132" s="57">
        <f t="shared" si="26"/>
        <v>0</v>
      </c>
      <c r="F132" s="57">
        <f t="shared" si="27"/>
        <v>0</v>
      </c>
      <c r="G132" s="64"/>
      <c r="H132" s="64"/>
      <c r="I132" s="64"/>
    </row>
    <row r="133" spans="1:17" x14ac:dyDescent="0.3">
      <c r="A133" s="65"/>
      <c r="B133" s="142" t="s">
        <v>155</v>
      </c>
      <c r="C133" s="139"/>
      <c r="D133" s="66"/>
      <c r="E133" s="57">
        <f t="shared" si="26"/>
        <v>0</v>
      </c>
      <c r="F133" s="57">
        <f t="shared" si="27"/>
        <v>0</v>
      </c>
      <c r="G133" s="66"/>
      <c r="H133" s="66"/>
      <c r="I133" s="66"/>
    </row>
    <row r="134" spans="1:17" x14ac:dyDescent="0.3">
      <c r="A134" s="65" t="s">
        <v>333</v>
      </c>
      <c r="B134" s="142" t="s">
        <v>334</v>
      </c>
      <c r="C134" s="139"/>
      <c r="D134" s="67"/>
      <c r="E134" s="57">
        <f>E135</f>
        <v>6705</v>
      </c>
      <c r="F134" s="57">
        <f t="shared" si="27"/>
        <v>889.90643042006764</v>
      </c>
      <c r="G134" s="67">
        <f>G135</f>
        <v>672.57</v>
      </c>
      <c r="H134" s="68">
        <v>23622.99</v>
      </c>
      <c r="I134" s="68">
        <f>I135</f>
        <v>3836.03</v>
      </c>
    </row>
    <row r="135" spans="1:17" x14ac:dyDescent="0.3">
      <c r="A135" s="69"/>
      <c r="B135" s="69" t="s">
        <v>157</v>
      </c>
      <c r="C135" s="69" t="s">
        <v>158</v>
      </c>
      <c r="D135" s="70"/>
      <c r="E135" s="57">
        <f>E136</f>
        <v>6705</v>
      </c>
      <c r="F135" s="57">
        <f t="shared" ref="F135:F171" si="29">E135/7.5345</f>
        <v>889.90643042006764</v>
      </c>
      <c r="G135" s="70">
        <v>672.57</v>
      </c>
      <c r="H135" s="71">
        <v>23622.99</v>
      </c>
      <c r="I135" s="71">
        <f>I136</f>
        <v>3836.03</v>
      </c>
    </row>
    <row r="136" spans="1:17" x14ac:dyDescent="0.3">
      <c r="A136" s="69"/>
      <c r="B136" s="69" t="s">
        <v>172</v>
      </c>
      <c r="C136" s="69" t="s">
        <v>173</v>
      </c>
      <c r="D136" s="70"/>
      <c r="E136" s="71">
        <f t="shared" ref="E136:H136" si="30">E137+E139+E151+E153</f>
        <v>6705</v>
      </c>
      <c r="F136" s="57">
        <f t="shared" si="29"/>
        <v>889.90643042006764</v>
      </c>
      <c r="G136" s="71">
        <f t="shared" si="30"/>
        <v>672.57</v>
      </c>
      <c r="H136" s="71">
        <f t="shared" si="30"/>
        <v>23622.990000000005</v>
      </c>
      <c r="I136" s="71">
        <f>I137+I139+I151+I153</f>
        <v>3836.03</v>
      </c>
    </row>
    <row r="137" spans="1:17" ht="20.399999999999999" x14ac:dyDescent="0.3">
      <c r="A137" s="69"/>
      <c r="B137" s="69" t="s">
        <v>183</v>
      </c>
      <c r="C137" s="69" t="s">
        <v>184</v>
      </c>
      <c r="D137" s="70"/>
      <c r="E137" s="57">
        <f t="shared" ref="E137:E164" si="31">G137*7.5345</f>
        <v>0</v>
      </c>
      <c r="F137" s="57">
        <f t="shared" si="29"/>
        <v>0</v>
      </c>
      <c r="G137" s="70"/>
      <c r="H137" s="71">
        <v>463.83</v>
      </c>
      <c r="I137" s="71">
        <v>305.13</v>
      </c>
      <c r="N137" s="51">
        <v>286.8</v>
      </c>
    </row>
    <row r="138" spans="1:17" ht="20.399999999999999" x14ac:dyDescent="0.3">
      <c r="A138" s="72" t="s">
        <v>335</v>
      </c>
      <c r="B138" s="72" t="s">
        <v>185</v>
      </c>
      <c r="C138" s="72" t="s">
        <v>186</v>
      </c>
      <c r="D138" s="73" t="s">
        <v>296</v>
      </c>
      <c r="E138" s="57">
        <f t="shared" si="31"/>
        <v>0</v>
      </c>
      <c r="F138" s="57">
        <f t="shared" si="29"/>
        <v>0</v>
      </c>
      <c r="G138" s="73"/>
      <c r="H138" s="74">
        <v>463.83</v>
      </c>
      <c r="I138" s="74">
        <v>305.13</v>
      </c>
      <c r="N138" s="51">
        <v>18.329999999999998</v>
      </c>
    </row>
    <row r="139" spans="1:17" x14ac:dyDescent="0.3">
      <c r="A139" s="69"/>
      <c r="B139" s="69" t="s">
        <v>190</v>
      </c>
      <c r="C139" s="69" t="s">
        <v>191</v>
      </c>
      <c r="D139" s="70"/>
      <c r="E139" s="71">
        <f t="shared" ref="E139:H139" si="32">E140+E141+E142+E143+E144+E145+E146+E147+E148+E149+E150</f>
        <v>6705</v>
      </c>
      <c r="F139" s="57">
        <f t="shared" si="29"/>
        <v>889.90643042006764</v>
      </c>
      <c r="G139" s="71">
        <f t="shared" si="32"/>
        <v>672.57</v>
      </c>
      <c r="H139" s="71">
        <f t="shared" si="32"/>
        <v>21168.920000000002</v>
      </c>
      <c r="I139" s="71">
        <f>I140+I141+I142+I143+I144+I145+I146+I147+I148+I149+I150</f>
        <v>3404.78</v>
      </c>
    </row>
    <row r="140" spans="1:17" ht="20.399999999999999" x14ac:dyDescent="0.3">
      <c r="A140" s="72" t="s">
        <v>336</v>
      </c>
      <c r="B140" s="72" t="s">
        <v>192</v>
      </c>
      <c r="C140" s="72" t="s">
        <v>193</v>
      </c>
      <c r="D140" s="73" t="s">
        <v>165</v>
      </c>
      <c r="E140" s="57">
        <f t="shared" si="31"/>
        <v>0</v>
      </c>
      <c r="F140" s="57">
        <f t="shared" si="29"/>
        <v>0</v>
      </c>
      <c r="G140" s="73"/>
      <c r="H140" s="74">
        <v>1061.78</v>
      </c>
      <c r="I140" s="74">
        <v>0</v>
      </c>
    </row>
    <row r="141" spans="1:17" ht="20.399999999999999" x14ac:dyDescent="0.3">
      <c r="A141" s="72" t="s">
        <v>337</v>
      </c>
      <c r="B141" s="72" t="s">
        <v>194</v>
      </c>
      <c r="C141" s="72" t="s">
        <v>195</v>
      </c>
      <c r="D141" s="73" t="s">
        <v>296</v>
      </c>
      <c r="E141" s="57">
        <f t="shared" si="31"/>
        <v>0</v>
      </c>
      <c r="F141" s="57">
        <f t="shared" si="29"/>
        <v>0</v>
      </c>
      <c r="G141" s="73"/>
      <c r="H141" s="74">
        <v>862.7</v>
      </c>
      <c r="I141" s="74">
        <v>331.25</v>
      </c>
      <c r="O141" s="51">
        <v>2155</v>
      </c>
    </row>
    <row r="142" spans="1:17" x14ac:dyDescent="0.3">
      <c r="A142" s="72" t="s">
        <v>338</v>
      </c>
      <c r="B142" s="72" t="s">
        <v>196</v>
      </c>
      <c r="C142" s="72" t="s">
        <v>197</v>
      </c>
      <c r="D142" s="73" t="s">
        <v>296</v>
      </c>
      <c r="E142" s="57">
        <v>687.5</v>
      </c>
      <c r="F142" s="57">
        <f t="shared" si="29"/>
        <v>91.246930785055412</v>
      </c>
      <c r="G142" s="73">
        <v>89.59</v>
      </c>
      <c r="H142" s="74">
        <v>398.17</v>
      </c>
      <c r="I142" s="74">
        <v>0</v>
      </c>
      <c r="O142" s="51">
        <v>660</v>
      </c>
    </row>
    <row r="143" spans="1:17" ht="20.399999999999999" x14ac:dyDescent="0.3">
      <c r="A143" s="72" t="s">
        <v>339</v>
      </c>
      <c r="B143" s="72" t="s">
        <v>200</v>
      </c>
      <c r="C143" s="72" t="s">
        <v>201</v>
      </c>
      <c r="D143" s="73" t="s">
        <v>296</v>
      </c>
      <c r="E143" s="57">
        <f t="shared" si="31"/>
        <v>0</v>
      </c>
      <c r="F143" s="57">
        <f t="shared" si="29"/>
        <v>0</v>
      </c>
      <c r="G143" s="73"/>
      <c r="H143" s="74">
        <v>1327.23</v>
      </c>
      <c r="I143" s="74">
        <v>670</v>
      </c>
    </row>
    <row r="144" spans="1:17" ht="20.399999999999999" x14ac:dyDescent="0.3">
      <c r="A144" s="72" t="s">
        <v>340</v>
      </c>
      <c r="B144" s="72" t="s">
        <v>200</v>
      </c>
      <c r="C144" s="72" t="s">
        <v>201</v>
      </c>
      <c r="D144" s="73" t="s">
        <v>249</v>
      </c>
      <c r="E144" s="57">
        <f t="shared" si="31"/>
        <v>0</v>
      </c>
      <c r="F144" s="57">
        <f t="shared" si="29"/>
        <v>0</v>
      </c>
      <c r="G144" s="73"/>
      <c r="H144" s="74">
        <v>2654.32</v>
      </c>
      <c r="I144" s="74">
        <v>2183.65</v>
      </c>
    </row>
    <row r="145" spans="1:16" ht="20.399999999999999" x14ac:dyDescent="0.3">
      <c r="A145" s="72" t="s">
        <v>341</v>
      </c>
      <c r="B145" s="72" t="s">
        <v>200</v>
      </c>
      <c r="C145" s="72" t="s">
        <v>201</v>
      </c>
      <c r="D145" s="73" t="s">
        <v>312</v>
      </c>
      <c r="E145" s="57">
        <f t="shared" si="31"/>
        <v>0</v>
      </c>
      <c r="F145" s="57">
        <f t="shared" si="29"/>
        <v>0</v>
      </c>
      <c r="G145" s="73"/>
      <c r="H145" s="74">
        <v>663.38</v>
      </c>
      <c r="I145" s="74">
        <v>0</v>
      </c>
    </row>
    <row r="146" spans="1:16" ht="20.399999999999999" x14ac:dyDescent="0.3">
      <c r="A146" s="72" t="s">
        <v>342</v>
      </c>
      <c r="B146" s="72" t="s">
        <v>200</v>
      </c>
      <c r="C146" s="72" t="s">
        <v>201</v>
      </c>
      <c r="D146" s="73" t="s">
        <v>165</v>
      </c>
      <c r="E146" s="57">
        <f t="shared" si="31"/>
        <v>0</v>
      </c>
      <c r="F146" s="57">
        <f t="shared" si="29"/>
        <v>0</v>
      </c>
      <c r="G146" s="73"/>
      <c r="H146" s="74">
        <v>2654.46</v>
      </c>
      <c r="I146" s="74">
        <v>0</v>
      </c>
    </row>
    <row r="147" spans="1:16" x14ac:dyDescent="0.3">
      <c r="A147" s="72" t="s">
        <v>343</v>
      </c>
      <c r="B147" s="72" t="s">
        <v>205</v>
      </c>
      <c r="C147" s="72" t="s">
        <v>206</v>
      </c>
      <c r="D147" s="73" t="s">
        <v>312</v>
      </c>
      <c r="E147" s="57">
        <f t="shared" si="31"/>
        <v>0</v>
      </c>
      <c r="F147" s="57">
        <f t="shared" si="29"/>
        <v>0</v>
      </c>
      <c r="G147" s="73"/>
      <c r="H147" s="74">
        <v>663.61</v>
      </c>
      <c r="I147" s="74">
        <v>0</v>
      </c>
      <c r="P147" s="51">
        <v>0</v>
      </c>
    </row>
    <row r="148" spans="1:16" x14ac:dyDescent="0.3">
      <c r="A148" s="72" t="s">
        <v>344</v>
      </c>
      <c r="B148" s="72" t="s">
        <v>205</v>
      </c>
      <c r="C148" s="72" t="s">
        <v>206</v>
      </c>
      <c r="D148" s="73" t="s">
        <v>249</v>
      </c>
      <c r="E148" s="57">
        <f t="shared" si="31"/>
        <v>0</v>
      </c>
      <c r="F148" s="57">
        <f t="shared" si="29"/>
        <v>0</v>
      </c>
      <c r="G148" s="73"/>
      <c r="H148" s="74">
        <v>3981.68</v>
      </c>
      <c r="I148" s="74">
        <v>219.88</v>
      </c>
    </row>
    <row r="149" spans="1:16" x14ac:dyDescent="0.3">
      <c r="A149" s="72" t="s">
        <v>345</v>
      </c>
      <c r="B149" s="72" t="s">
        <v>205</v>
      </c>
      <c r="C149" s="72" t="s">
        <v>206</v>
      </c>
      <c r="D149" s="73" t="s">
        <v>296</v>
      </c>
      <c r="E149" s="57">
        <v>2125</v>
      </c>
      <c r="F149" s="57">
        <f t="shared" si="29"/>
        <v>282.03596788108035</v>
      </c>
      <c r="G149" s="73"/>
      <c r="H149" s="74">
        <v>2654.46</v>
      </c>
      <c r="I149" s="74">
        <v>0</v>
      </c>
      <c r="M149" s="51">
        <v>6266.25</v>
      </c>
    </row>
    <row r="150" spans="1:16" x14ac:dyDescent="0.3">
      <c r="A150" s="72" t="s">
        <v>346</v>
      </c>
      <c r="B150" s="72" t="s">
        <v>205</v>
      </c>
      <c r="C150" s="72" t="s">
        <v>206</v>
      </c>
      <c r="D150" s="73" t="s">
        <v>165</v>
      </c>
      <c r="E150" s="57">
        <v>3892.5</v>
      </c>
      <c r="F150" s="57">
        <f t="shared" si="29"/>
        <v>516.62353175393184</v>
      </c>
      <c r="G150" s="73">
        <v>582.98</v>
      </c>
      <c r="H150" s="74">
        <v>4247.13</v>
      </c>
      <c r="I150" s="74">
        <v>0</v>
      </c>
      <c r="M150" s="51">
        <v>5025.5</v>
      </c>
    </row>
    <row r="151" spans="1:16" ht="30.6" x14ac:dyDescent="0.3">
      <c r="A151" s="69"/>
      <c r="B151" s="69" t="s">
        <v>207</v>
      </c>
      <c r="C151" s="69" t="s">
        <v>208</v>
      </c>
      <c r="D151" s="70"/>
      <c r="E151" s="57">
        <f t="shared" si="31"/>
        <v>0</v>
      </c>
      <c r="F151" s="57">
        <f t="shared" si="29"/>
        <v>0</v>
      </c>
      <c r="G151" s="70"/>
      <c r="H151" s="71">
        <v>663.61</v>
      </c>
      <c r="I151" s="71">
        <v>126.12</v>
      </c>
    </row>
    <row r="152" spans="1:16" ht="30.6" x14ac:dyDescent="0.3">
      <c r="A152" s="72" t="s">
        <v>347</v>
      </c>
      <c r="B152" s="72" t="s">
        <v>209</v>
      </c>
      <c r="C152" s="72" t="s">
        <v>208</v>
      </c>
      <c r="D152" s="73" t="s">
        <v>165</v>
      </c>
      <c r="E152" s="57">
        <f t="shared" si="31"/>
        <v>0</v>
      </c>
      <c r="F152" s="57">
        <f t="shared" si="29"/>
        <v>0</v>
      </c>
      <c r="G152" s="73"/>
      <c r="H152" s="74">
        <v>663.61</v>
      </c>
      <c r="I152" s="74">
        <v>126.12</v>
      </c>
    </row>
    <row r="153" spans="1:16" ht="20.399999999999999" x14ac:dyDescent="0.3">
      <c r="A153" s="69"/>
      <c r="B153" s="69" t="s">
        <v>210</v>
      </c>
      <c r="C153" s="69" t="s">
        <v>211</v>
      </c>
      <c r="D153" s="70"/>
      <c r="E153" s="57">
        <f t="shared" si="31"/>
        <v>0</v>
      </c>
      <c r="F153" s="57">
        <f t="shared" si="29"/>
        <v>0</v>
      </c>
      <c r="G153" s="70"/>
      <c r="H153" s="71">
        <v>1326.63</v>
      </c>
      <c r="I153" s="71">
        <v>0</v>
      </c>
    </row>
    <row r="154" spans="1:16" x14ac:dyDescent="0.3">
      <c r="A154" s="72" t="s">
        <v>348</v>
      </c>
      <c r="B154" s="72" t="s">
        <v>274</v>
      </c>
      <c r="C154" s="72" t="s">
        <v>275</v>
      </c>
      <c r="D154" s="73" t="s">
        <v>165</v>
      </c>
      <c r="E154" s="57">
        <f t="shared" si="31"/>
        <v>0</v>
      </c>
      <c r="F154" s="57">
        <f t="shared" si="29"/>
        <v>0</v>
      </c>
      <c r="G154" s="73"/>
      <c r="H154" s="74">
        <v>663.02</v>
      </c>
      <c r="I154" s="74">
        <v>0</v>
      </c>
    </row>
    <row r="155" spans="1:16" x14ac:dyDescent="0.3">
      <c r="A155" s="72" t="s">
        <v>349</v>
      </c>
      <c r="B155" s="72" t="s">
        <v>212</v>
      </c>
      <c r="C155" s="72" t="s">
        <v>213</v>
      </c>
      <c r="D155" s="73" t="s">
        <v>296</v>
      </c>
      <c r="E155" s="57">
        <f t="shared" si="31"/>
        <v>0</v>
      </c>
      <c r="F155" s="57">
        <f t="shared" si="29"/>
        <v>0</v>
      </c>
      <c r="G155" s="73"/>
      <c r="H155" s="74">
        <v>663.61</v>
      </c>
      <c r="I155" s="74">
        <v>0</v>
      </c>
    </row>
    <row r="156" spans="1:16" x14ac:dyDescent="0.3">
      <c r="A156" s="65"/>
      <c r="B156" s="142" t="s">
        <v>155</v>
      </c>
      <c r="C156" s="139"/>
      <c r="D156" s="66"/>
      <c r="E156" s="57">
        <f t="shared" si="31"/>
        <v>0</v>
      </c>
      <c r="F156" s="57">
        <f t="shared" si="29"/>
        <v>0</v>
      </c>
      <c r="G156" s="66"/>
      <c r="H156" s="66"/>
      <c r="I156" s="66"/>
    </row>
    <row r="157" spans="1:16" x14ac:dyDescent="0.3">
      <c r="A157" s="65" t="s">
        <v>350</v>
      </c>
      <c r="B157" s="142" t="s">
        <v>351</v>
      </c>
      <c r="C157" s="139"/>
      <c r="D157" s="67"/>
      <c r="E157" s="57">
        <f t="shared" si="31"/>
        <v>0</v>
      </c>
      <c r="F157" s="57">
        <f t="shared" si="29"/>
        <v>0</v>
      </c>
      <c r="G157" s="67"/>
      <c r="H157" s="68">
        <v>1991</v>
      </c>
      <c r="I157" s="68">
        <v>0</v>
      </c>
    </row>
    <row r="158" spans="1:16" x14ac:dyDescent="0.3">
      <c r="A158" s="69"/>
      <c r="B158" s="69" t="s">
        <v>157</v>
      </c>
      <c r="C158" s="69" t="s">
        <v>158</v>
      </c>
      <c r="D158" s="70"/>
      <c r="E158" s="57">
        <f t="shared" si="31"/>
        <v>0</v>
      </c>
      <c r="F158" s="57">
        <f t="shared" si="29"/>
        <v>0</v>
      </c>
      <c r="G158" s="70"/>
      <c r="H158" s="71">
        <v>1991</v>
      </c>
      <c r="I158" s="71">
        <v>0</v>
      </c>
    </row>
    <row r="159" spans="1:16" x14ac:dyDescent="0.3">
      <c r="A159" s="69"/>
      <c r="B159" s="69" t="s">
        <v>172</v>
      </c>
      <c r="C159" s="69" t="s">
        <v>173</v>
      </c>
      <c r="D159" s="70"/>
      <c r="E159" s="57">
        <f t="shared" si="31"/>
        <v>0</v>
      </c>
      <c r="F159" s="57">
        <f t="shared" si="29"/>
        <v>0</v>
      </c>
      <c r="G159" s="70"/>
      <c r="H159" s="71">
        <v>1991</v>
      </c>
      <c r="I159" s="71">
        <v>0</v>
      </c>
    </row>
    <row r="160" spans="1:16" x14ac:dyDescent="0.3">
      <c r="A160" s="69"/>
      <c r="B160" s="69" t="s">
        <v>190</v>
      </c>
      <c r="C160" s="69" t="s">
        <v>191</v>
      </c>
      <c r="D160" s="70"/>
      <c r="E160" s="57">
        <f t="shared" si="31"/>
        <v>0</v>
      </c>
      <c r="F160" s="57">
        <f t="shared" si="29"/>
        <v>0</v>
      </c>
      <c r="G160" s="70"/>
      <c r="H160" s="71">
        <v>1991</v>
      </c>
      <c r="I160" s="71">
        <v>0</v>
      </c>
    </row>
    <row r="161" spans="1:14" ht="20.399999999999999" x14ac:dyDescent="0.3">
      <c r="A161" s="72" t="s">
        <v>352</v>
      </c>
      <c r="B161" s="72" t="s">
        <v>200</v>
      </c>
      <c r="C161" s="72" t="s">
        <v>201</v>
      </c>
      <c r="D161" s="73" t="s">
        <v>165</v>
      </c>
      <c r="E161" s="57">
        <f t="shared" si="31"/>
        <v>0</v>
      </c>
      <c r="F161" s="57">
        <f t="shared" si="29"/>
        <v>0</v>
      </c>
      <c r="G161" s="73"/>
      <c r="H161" s="74">
        <v>265.83</v>
      </c>
      <c r="I161" s="74">
        <v>0</v>
      </c>
    </row>
    <row r="162" spans="1:14" x14ac:dyDescent="0.3">
      <c r="A162" s="72" t="s">
        <v>353</v>
      </c>
      <c r="B162" s="72" t="s">
        <v>205</v>
      </c>
      <c r="C162" s="72" t="s">
        <v>206</v>
      </c>
      <c r="D162" s="73" t="s">
        <v>165</v>
      </c>
      <c r="E162" s="57">
        <f t="shared" si="31"/>
        <v>0</v>
      </c>
      <c r="F162" s="57">
        <f t="shared" si="29"/>
        <v>0</v>
      </c>
      <c r="G162" s="73"/>
      <c r="H162" s="74">
        <v>398.17</v>
      </c>
      <c r="I162" s="74">
        <v>0</v>
      </c>
    </row>
    <row r="163" spans="1:14" x14ac:dyDescent="0.3">
      <c r="A163" s="72" t="s">
        <v>354</v>
      </c>
      <c r="B163" s="72" t="s">
        <v>205</v>
      </c>
      <c r="C163" s="72" t="s">
        <v>206</v>
      </c>
      <c r="D163" s="73" t="s">
        <v>296</v>
      </c>
      <c r="E163" s="57">
        <f t="shared" si="31"/>
        <v>0</v>
      </c>
      <c r="F163" s="57">
        <f t="shared" si="29"/>
        <v>0</v>
      </c>
      <c r="G163" s="73"/>
      <c r="H163" s="74">
        <v>1327</v>
      </c>
      <c r="I163" s="74">
        <v>0</v>
      </c>
    </row>
    <row r="164" spans="1:14" ht="28.2" customHeight="1" x14ac:dyDescent="0.3">
      <c r="A164" s="75" t="s">
        <v>355</v>
      </c>
      <c r="B164" s="148" t="s">
        <v>356</v>
      </c>
      <c r="C164" s="149"/>
      <c r="D164" s="76"/>
      <c r="E164" s="57">
        <f t="shared" si="31"/>
        <v>0</v>
      </c>
      <c r="F164" s="57">
        <f t="shared" si="29"/>
        <v>0</v>
      </c>
      <c r="G164" s="76"/>
      <c r="H164" s="77">
        <v>218221</v>
      </c>
      <c r="I164" s="77">
        <v>48522.98</v>
      </c>
    </row>
    <row r="165" spans="1:14" ht="24.6" customHeight="1" x14ac:dyDescent="0.3">
      <c r="E165" s="93"/>
      <c r="F165" s="57">
        <f t="shared" si="29"/>
        <v>0</v>
      </c>
    </row>
    <row r="166" spans="1:14" ht="14.4" customHeight="1" x14ac:dyDescent="0.3">
      <c r="A166" s="150" t="s">
        <v>357</v>
      </c>
      <c r="B166" s="151"/>
      <c r="C166" s="151"/>
      <c r="D166" s="151"/>
      <c r="E166" s="94"/>
      <c r="F166" s="57">
        <f t="shared" si="29"/>
        <v>0</v>
      </c>
      <c r="G166" s="84"/>
      <c r="H166" s="78" t="s">
        <v>235</v>
      </c>
      <c r="I166" s="79" t="s">
        <v>358</v>
      </c>
    </row>
    <row r="167" spans="1:14" x14ac:dyDescent="0.3">
      <c r="A167" s="80" t="s">
        <v>359</v>
      </c>
      <c r="B167" s="152" t="s">
        <v>360</v>
      </c>
      <c r="C167" s="139"/>
      <c r="D167" s="139"/>
      <c r="E167" s="93"/>
      <c r="F167" s="57">
        <f t="shared" si="29"/>
        <v>0</v>
      </c>
      <c r="G167" s="51">
        <v>46105.67</v>
      </c>
      <c r="H167" s="81">
        <v>172796.99</v>
      </c>
      <c r="I167" s="81">
        <v>46405.87</v>
      </c>
    </row>
    <row r="168" spans="1:14" x14ac:dyDescent="0.3">
      <c r="A168" s="80" t="s">
        <v>172</v>
      </c>
      <c r="B168" s="152" t="s">
        <v>361</v>
      </c>
      <c r="C168" s="139"/>
      <c r="D168" s="139"/>
      <c r="E168" s="93"/>
      <c r="F168" s="57">
        <f t="shared" si="29"/>
        <v>0</v>
      </c>
      <c r="H168" s="81">
        <v>10653.02</v>
      </c>
      <c r="I168" s="81">
        <v>0</v>
      </c>
    </row>
    <row r="169" spans="1:14" x14ac:dyDescent="0.3">
      <c r="A169" s="80" t="s">
        <v>362</v>
      </c>
      <c r="B169" s="152" t="s">
        <v>363</v>
      </c>
      <c r="C169" s="139"/>
      <c r="D169" s="139"/>
      <c r="E169" s="93"/>
      <c r="F169" s="57">
        <f t="shared" si="29"/>
        <v>0</v>
      </c>
      <c r="H169" s="81">
        <v>20572</v>
      </c>
      <c r="I169" s="81">
        <v>1499.06</v>
      </c>
    </row>
    <row r="170" spans="1:14" x14ac:dyDescent="0.3">
      <c r="A170" s="80" t="s">
        <v>364</v>
      </c>
      <c r="B170" s="152" t="s">
        <v>365</v>
      </c>
      <c r="C170" s="139"/>
      <c r="D170" s="139"/>
      <c r="E170" s="93"/>
      <c r="F170" s="57">
        <f t="shared" si="29"/>
        <v>0</v>
      </c>
      <c r="G170" s="51">
        <v>89.59</v>
      </c>
      <c r="H170" s="81">
        <v>12208</v>
      </c>
      <c r="I170" s="81">
        <v>618.04999999999995</v>
      </c>
    </row>
    <row r="171" spans="1:14" x14ac:dyDescent="0.3">
      <c r="A171" s="80" t="s">
        <v>366</v>
      </c>
      <c r="B171" s="152" t="s">
        <v>367</v>
      </c>
      <c r="C171" s="139"/>
      <c r="D171" s="139"/>
      <c r="E171" s="93"/>
      <c r="F171" s="57">
        <f t="shared" si="29"/>
        <v>0</v>
      </c>
      <c r="H171" s="81">
        <v>1990.99</v>
      </c>
      <c r="I171" s="81">
        <v>0</v>
      </c>
    </row>
    <row r="172" spans="1:14" x14ac:dyDescent="0.3">
      <c r="A172" s="82" t="s">
        <v>368</v>
      </c>
      <c r="B172" s="153"/>
      <c r="C172" s="154"/>
      <c r="D172" s="154"/>
      <c r="E172" s="85"/>
      <c r="F172" s="85"/>
      <c r="G172" s="85">
        <v>46195.26</v>
      </c>
      <c r="H172" s="83">
        <v>218221</v>
      </c>
      <c r="I172" s="83">
        <v>48522.98</v>
      </c>
    </row>
    <row r="173" spans="1:14" ht="1.2" customHeight="1" x14ac:dyDescent="0.3"/>
    <row r="174" spans="1:14" x14ac:dyDescent="0.3">
      <c r="L174" s="51">
        <f>L64/7.5345</f>
        <v>244.3785254495985</v>
      </c>
    </row>
    <row r="175" spans="1:14" x14ac:dyDescent="0.3">
      <c r="N175" s="51">
        <v>13955.25</v>
      </c>
    </row>
    <row r="176" spans="1:14" x14ac:dyDescent="0.3">
      <c r="N176" s="51">
        <v>13985.25</v>
      </c>
    </row>
    <row r="177" spans="13:15" x14ac:dyDescent="0.3">
      <c r="N177" s="51">
        <f>N175-N176</f>
        <v>-30</v>
      </c>
    </row>
    <row r="179" spans="13:15" x14ac:dyDescent="0.3">
      <c r="N179" s="51">
        <v>138112.84</v>
      </c>
    </row>
    <row r="180" spans="13:15" x14ac:dyDescent="0.3">
      <c r="N180" s="51">
        <v>135815.46</v>
      </c>
    </row>
    <row r="181" spans="13:15" x14ac:dyDescent="0.3">
      <c r="N181" s="51">
        <f>N179-N180</f>
        <v>2297.3800000000047</v>
      </c>
    </row>
    <row r="183" spans="13:15" x14ac:dyDescent="0.3">
      <c r="O183" s="51">
        <v>96580.25</v>
      </c>
    </row>
    <row r="184" spans="13:15" x14ac:dyDescent="0.3">
      <c r="O184" s="51">
        <v>94942.83</v>
      </c>
    </row>
    <row r="185" spans="13:15" x14ac:dyDescent="0.3">
      <c r="O185" s="51">
        <f>O183-O184</f>
        <v>1637.4199999999983</v>
      </c>
    </row>
    <row r="186" spans="13:15" x14ac:dyDescent="0.3">
      <c r="O186" s="51">
        <v>89875.28</v>
      </c>
    </row>
    <row r="187" spans="13:15" x14ac:dyDescent="0.3">
      <c r="O187" s="51">
        <f>O186-O185</f>
        <v>88237.86</v>
      </c>
    </row>
    <row r="188" spans="13:15" x14ac:dyDescent="0.3">
      <c r="M188" s="51">
        <v>345275.77</v>
      </c>
      <c r="N188" s="51">
        <v>26423</v>
      </c>
    </row>
    <row r="189" spans="13:15" x14ac:dyDescent="0.3">
      <c r="M189" s="51">
        <v>660</v>
      </c>
      <c r="N189" s="51">
        <v>324420.24</v>
      </c>
    </row>
    <row r="190" spans="13:15" x14ac:dyDescent="0.3">
      <c r="M190" s="51">
        <v>6705</v>
      </c>
    </row>
    <row r="191" spans="13:15" x14ac:dyDescent="0.3">
      <c r="M191" s="51">
        <f>SUBTOTAL(9,M188:M190)</f>
        <v>352640.77</v>
      </c>
      <c r="N191" s="51">
        <f>SUBTOTAL(9,N188:N190)</f>
        <v>350843.24</v>
      </c>
    </row>
    <row r="192" spans="13:15" x14ac:dyDescent="0.3">
      <c r="N192" s="51">
        <v>186763.53</v>
      </c>
    </row>
    <row r="193" spans="14:14" x14ac:dyDescent="0.3">
      <c r="N193" s="51">
        <v>135815.35999999999</v>
      </c>
    </row>
    <row r="194" spans="14:14" x14ac:dyDescent="0.3">
      <c r="N194" s="51">
        <v>1841.36</v>
      </c>
    </row>
    <row r="195" spans="14:14" x14ac:dyDescent="0.3">
      <c r="N195" s="51">
        <v>26423.040000000001</v>
      </c>
    </row>
  </sheetData>
  <mergeCells count="41">
    <mergeCell ref="B171:D171"/>
    <mergeCell ref="B172:D172"/>
    <mergeCell ref="B168:D168"/>
    <mergeCell ref="B169:D169"/>
    <mergeCell ref="B170:D170"/>
    <mergeCell ref="B164:C164"/>
    <mergeCell ref="A166:D166"/>
    <mergeCell ref="B167:D167"/>
    <mergeCell ref="B156:C156"/>
    <mergeCell ref="B157:C157"/>
    <mergeCell ref="B132:C132"/>
    <mergeCell ref="B133:C133"/>
    <mergeCell ref="B134:C134"/>
    <mergeCell ref="B131:C131"/>
    <mergeCell ref="B119:C119"/>
    <mergeCell ref="B120:C120"/>
    <mergeCell ref="B108:C108"/>
    <mergeCell ref="B109:C109"/>
    <mergeCell ref="B102:C102"/>
    <mergeCell ref="B103:C103"/>
    <mergeCell ref="B95:C95"/>
    <mergeCell ref="B92:C92"/>
    <mergeCell ref="B93:C93"/>
    <mergeCell ref="B94:C94"/>
    <mergeCell ref="B82:C82"/>
    <mergeCell ref="B83:C83"/>
    <mergeCell ref="B80:C80"/>
    <mergeCell ref="B81:C81"/>
    <mergeCell ref="B72:C72"/>
    <mergeCell ref="B71:C71"/>
    <mergeCell ref="B65:C65"/>
    <mergeCell ref="B66:C66"/>
    <mergeCell ref="A1:I1"/>
    <mergeCell ref="B6:C6"/>
    <mergeCell ref="B24:C24"/>
    <mergeCell ref="B25:C25"/>
    <mergeCell ref="B10:C10"/>
    <mergeCell ref="B11:C11"/>
    <mergeCell ref="B7:C7"/>
    <mergeCell ref="B8:C8"/>
    <mergeCell ref="B9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workbookViewId="0">
      <selection activeCell="N13" sqref="N13"/>
    </sheetView>
  </sheetViews>
  <sheetFormatPr defaultRowHeight="13.2" x14ac:dyDescent="0.25"/>
  <cols>
    <col min="1" max="1" width="13.44140625" style="158" customWidth="1"/>
    <col min="2" max="2" width="7.88671875" style="158" customWidth="1"/>
    <col min="3" max="3" width="22.5546875" style="158" customWidth="1"/>
    <col min="4" max="4" width="8.21875" style="236" customWidth="1"/>
    <col min="5" max="6" width="14.33203125" style="238" customWidth="1"/>
    <col min="7" max="7" width="14.6640625" style="238" customWidth="1"/>
    <col min="8" max="8" width="11.21875" style="238" customWidth="1"/>
    <col min="9" max="253" width="8.88671875" style="158"/>
    <col min="254" max="254" width="13.44140625" style="158" customWidth="1"/>
    <col min="255" max="255" width="7.88671875" style="158" customWidth="1"/>
    <col min="256" max="256" width="22.5546875" style="158" customWidth="1"/>
    <col min="257" max="257" width="5.33203125" style="158" customWidth="1"/>
    <col min="258" max="258" width="14.33203125" style="158" customWidth="1"/>
    <col min="259" max="259" width="14.6640625" style="158" customWidth="1"/>
    <col min="260" max="260" width="11.5546875" style="158" customWidth="1"/>
    <col min="261" max="262" width="6.109375" style="158" customWidth="1"/>
    <col min="263" max="263" width="0" style="158" hidden="1" customWidth="1"/>
    <col min="264" max="509" width="8.88671875" style="158"/>
    <col min="510" max="510" width="13.44140625" style="158" customWidth="1"/>
    <col min="511" max="511" width="7.88671875" style="158" customWidth="1"/>
    <col min="512" max="512" width="22.5546875" style="158" customWidth="1"/>
    <col min="513" max="513" width="5.33203125" style="158" customWidth="1"/>
    <col min="514" max="514" width="14.33203125" style="158" customWidth="1"/>
    <col min="515" max="515" width="14.6640625" style="158" customWidth="1"/>
    <col min="516" max="516" width="11.5546875" style="158" customWidth="1"/>
    <col min="517" max="518" width="6.109375" style="158" customWidth="1"/>
    <col min="519" max="519" width="0" style="158" hidden="1" customWidth="1"/>
    <col min="520" max="765" width="8.88671875" style="158"/>
    <col min="766" max="766" width="13.44140625" style="158" customWidth="1"/>
    <col min="767" max="767" width="7.88671875" style="158" customWidth="1"/>
    <col min="768" max="768" width="22.5546875" style="158" customWidth="1"/>
    <col min="769" max="769" width="5.33203125" style="158" customWidth="1"/>
    <col min="770" max="770" width="14.33203125" style="158" customWidth="1"/>
    <col min="771" max="771" width="14.6640625" style="158" customWidth="1"/>
    <col min="772" max="772" width="11.5546875" style="158" customWidth="1"/>
    <col min="773" max="774" width="6.109375" style="158" customWidth="1"/>
    <col min="775" max="775" width="0" style="158" hidden="1" customWidth="1"/>
    <col min="776" max="1021" width="8.88671875" style="158"/>
    <col min="1022" max="1022" width="13.44140625" style="158" customWidth="1"/>
    <col min="1023" max="1023" width="7.88671875" style="158" customWidth="1"/>
    <col min="1024" max="1024" width="22.5546875" style="158" customWidth="1"/>
    <col min="1025" max="1025" width="5.33203125" style="158" customWidth="1"/>
    <col min="1026" max="1026" width="14.33203125" style="158" customWidth="1"/>
    <col min="1027" max="1027" width="14.6640625" style="158" customWidth="1"/>
    <col min="1028" max="1028" width="11.5546875" style="158" customWidth="1"/>
    <col min="1029" max="1030" width="6.109375" style="158" customWidth="1"/>
    <col min="1031" max="1031" width="0" style="158" hidden="1" customWidth="1"/>
    <col min="1032" max="1277" width="8.88671875" style="158"/>
    <col min="1278" max="1278" width="13.44140625" style="158" customWidth="1"/>
    <col min="1279" max="1279" width="7.88671875" style="158" customWidth="1"/>
    <col min="1280" max="1280" width="22.5546875" style="158" customWidth="1"/>
    <col min="1281" max="1281" width="5.33203125" style="158" customWidth="1"/>
    <col min="1282" max="1282" width="14.33203125" style="158" customWidth="1"/>
    <col min="1283" max="1283" width="14.6640625" style="158" customWidth="1"/>
    <col min="1284" max="1284" width="11.5546875" style="158" customWidth="1"/>
    <col min="1285" max="1286" width="6.109375" style="158" customWidth="1"/>
    <col min="1287" max="1287" width="0" style="158" hidden="1" customWidth="1"/>
    <col min="1288" max="1533" width="8.88671875" style="158"/>
    <col min="1534" max="1534" width="13.44140625" style="158" customWidth="1"/>
    <col min="1535" max="1535" width="7.88671875" style="158" customWidth="1"/>
    <col min="1536" max="1536" width="22.5546875" style="158" customWidth="1"/>
    <col min="1537" max="1537" width="5.33203125" style="158" customWidth="1"/>
    <col min="1538" max="1538" width="14.33203125" style="158" customWidth="1"/>
    <col min="1539" max="1539" width="14.6640625" style="158" customWidth="1"/>
    <col min="1540" max="1540" width="11.5546875" style="158" customWidth="1"/>
    <col min="1541" max="1542" width="6.109375" style="158" customWidth="1"/>
    <col min="1543" max="1543" width="0" style="158" hidden="1" customWidth="1"/>
    <col min="1544" max="1789" width="8.88671875" style="158"/>
    <col min="1790" max="1790" width="13.44140625" style="158" customWidth="1"/>
    <col min="1791" max="1791" width="7.88671875" style="158" customWidth="1"/>
    <col min="1792" max="1792" width="22.5546875" style="158" customWidth="1"/>
    <col min="1793" max="1793" width="5.33203125" style="158" customWidth="1"/>
    <col min="1794" max="1794" width="14.33203125" style="158" customWidth="1"/>
    <col min="1795" max="1795" width="14.6640625" style="158" customWidth="1"/>
    <col min="1796" max="1796" width="11.5546875" style="158" customWidth="1"/>
    <col min="1797" max="1798" width="6.109375" style="158" customWidth="1"/>
    <col min="1799" max="1799" width="0" style="158" hidden="1" customWidth="1"/>
    <col min="1800" max="2045" width="8.88671875" style="158"/>
    <col min="2046" max="2046" width="13.44140625" style="158" customWidth="1"/>
    <col min="2047" max="2047" width="7.88671875" style="158" customWidth="1"/>
    <col min="2048" max="2048" width="22.5546875" style="158" customWidth="1"/>
    <col min="2049" max="2049" width="5.33203125" style="158" customWidth="1"/>
    <col min="2050" max="2050" width="14.33203125" style="158" customWidth="1"/>
    <col min="2051" max="2051" width="14.6640625" style="158" customWidth="1"/>
    <col min="2052" max="2052" width="11.5546875" style="158" customWidth="1"/>
    <col min="2053" max="2054" width="6.109375" style="158" customWidth="1"/>
    <col min="2055" max="2055" width="0" style="158" hidden="1" customWidth="1"/>
    <col min="2056" max="2301" width="8.88671875" style="158"/>
    <col min="2302" max="2302" width="13.44140625" style="158" customWidth="1"/>
    <col min="2303" max="2303" width="7.88671875" style="158" customWidth="1"/>
    <col min="2304" max="2304" width="22.5546875" style="158" customWidth="1"/>
    <col min="2305" max="2305" width="5.33203125" style="158" customWidth="1"/>
    <col min="2306" max="2306" width="14.33203125" style="158" customWidth="1"/>
    <col min="2307" max="2307" width="14.6640625" style="158" customWidth="1"/>
    <col min="2308" max="2308" width="11.5546875" style="158" customWidth="1"/>
    <col min="2309" max="2310" width="6.109375" style="158" customWidth="1"/>
    <col min="2311" max="2311" width="0" style="158" hidden="1" customWidth="1"/>
    <col min="2312" max="2557" width="8.88671875" style="158"/>
    <col min="2558" max="2558" width="13.44140625" style="158" customWidth="1"/>
    <col min="2559" max="2559" width="7.88671875" style="158" customWidth="1"/>
    <col min="2560" max="2560" width="22.5546875" style="158" customWidth="1"/>
    <col min="2561" max="2561" width="5.33203125" style="158" customWidth="1"/>
    <col min="2562" max="2562" width="14.33203125" style="158" customWidth="1"/>
    <col min="2563" max="2563" width="14.6640625" style="158" customWidth="1"/>
    <col min="2564" max="2564" width="11.5546875" style="158" customWidth="1"/>
    <col min="2565" max="2566" width="6.109375" style="158" customWidth="1"/>
    <col min="2567" max="2567" width="0" style="158" hidden="1" customWidth="1"/>
    <col min="2568" max="2813" width="8.88671875" style="158"/>
    <col min="2814" max="2814" width="13.44140625" style="158" customWidth="1"/>
    <col min="2815" max="2815" width="7.88671875" style="158" customWidth="1"/>
    <col min="2816" max="2816" width="22.5546875" style="158" customWidth="1"/>
    <col min="2817" max="2817" width="5.33203125" style="158" customWidth="1"/>
    <col min="2818" max="2818" width="14.33203125" style="158" customWidth="1"/>
    <col min="2819" max="2819" width="14.6640625" style="158" customWidth="1"/>
    <col min="2820" max="2820" width="11.5546875" style="158" customWidth="1"/>
    <col min="2821" max="2822" width="6.109375" style="158" customWidth="1"/>
    <col min="2823" max="2823" width="0" style="158" hidden="1" customWidth="1"/>
    <col min="2824" max="3069" width="8.88671875" style="158"/>
    <col min="3070" max="3070" width="13.44140625" style="158" customWidth="1"/>
    <col min="3071" max="3071" width="7.88671875" style="158" customWidth="1"/>
    <col min="3072" max="3072" width="22.5546875" style="158" customWidth="1"/>
    <col min="3073" max="3073" width="5.33203125" style="158" customWidth="1"/>
    <col min="3074" max="3074" width="14.33203125" style="158" customWidth="1"/>
    <col min="3075" max="3075" width="14.6640625" style="158" customWidth="1"/>
    <col min="3076" max="3076" width="11.5546875" style="158" customWidth="1"/>
    <col min="3077" max="3078" width="6.109375" style="158" customWidth="1"/>
    <col min="3079" max="3079" width="0" style="158" hidden="1" customWidth="1"/>
    <col min="3080" max="3325" width="8.88671875" style="158"/>
    <col min="3326" max="3326" width="13.44140625" style="158" customWidth="1"/>
    <col min="3327" max="3327" width="7.88671875" style="158" customWidth="1"/>
    <col min="3328" max="3328" width="22.5546875" style="158" customWidth="1"/>
    <col min="3329" max="3329" width="5.33203125" style="158" customWidth="1"/>
    <col min="3330" max="3330" width="14.33203125" style="158" customWidth="1"/>
    <col min="3331" max="3331" width="14.6640625" style="158" customWidth="1"/>
    <col min="3332" max="3332" width="11.5546875" style="158" customWidth="1"/>
    <col min="3333" max="3334" width="6.109375" style="158" customWidth="1"/>
    <col min="3335" max="3335" width="0" style="158" hidden="1" customWidth="1"/>
    <col min="3336" max="3581" width="8.88671875" style="158"/>
    <col min="3582" max="3582" width="13.44140625" style="158" customWidth="1"/>
    <col min="3583" max="3583" width="7.88671875" style="158" customWidth="1"/>
    <col min="3584" max="3584" width="22.5546875" style="158" customWidth="1"/>
    <col min="3585" max="3585" width="5.33203125" style="158" customWidth="1"/>
    <col min="3586" max="3586" width="14.33203125" style="158" customWidth="1"/>
    <col min="3587" max="3587" width="14.6640625" style="158" customWidth="1"/>
    <col min="3588" max="3588" width="11.5546875" style="158" customWidth="1"/>
    <col min="3589" max="3590" width="6.109375" style="158" customWidth="1"/>
    <col min="3591" max="3591" width="0" style="158" hidden="1" customWidth="1"/>
    <col min="3592" max="3837" width="8.88671875" style="158"/>
    <col min="3838" max="3838" width="13.44140625" style="158" customWidth="1"/>
    <col min="3839" max="3839" width="7.88671875" style="158" customWidth="1"/>
    <col min="3840" max="3840" width="22.5546875" style="158" customWidth="1"/>
    <col min="3841" max="3841" width="5.33203125" style="158" customWidth="1"/>
    <col min="3842" max="3842" width="14.33203125" style="158" customWidth="1"/>
    <col min="3843" max="3843" width="14.6640625" style="158" customWidth="1"/>
    <col min="3844" max="3844" width="11.5546875" style="158" customWidth="1"/>
    <col min="3845" max="3846" width="6.109375" style="158" customWidth="1"/>
    <col min="3847" max="3847" width="0" style="158" hidden="1" customWidth="1"/>
    <col min="3848" max="4093" width="8.88671875" style="158"/>
    <col min="4094" max="4094" width="13.44140625" style="158" customWidth="1"/>
    <col min="4095" max="4095" width="7.88671875" style="158" customWidth="1"/>
    <col min="4096" max="4096" width="22.5546875" style="158" customWidth="1"/>
    <col min="4097" max="4097" width="5.33203125" style="158" customWidth="1"/>
    <col min="4098" max="4098" width="14.33203125" style="158" customWidth="1"/>
    <col min="4099" max="4099" width="14.6640625" style="158" customWidth="1"/>
    <col min="4100" max="4100" width="11.5546875" style="158" customWidth="1"/>
    <col min="4101" max="4102" width="6.109375" style="158" customWidth="1"/>
    <col min="4103" max="4103" width="0" style="158" hidden="1" customWidth="1"/>
    <col min="4104" max="4349" width="8.88671875" style="158"/>
    <col min="4350" max="4350" width="13.44140625" style="158" customWidth="1"/>
    <col min="4351" max="4351" width="7.88671875" style="158" customWidth="1"/>
    <col min="4352" max="4352" width="22.5546875" style="158" customWidth="1"/>
    <col min="4353" max="4353" width="5.33203125" style="158" customWidth="1"/>
    <col min="4354" max="4354" width="14.33203125" style="158" customWidth="1"/>
    <col min="4355" max="4355" width="14.6640625" style="158" customWidth="1"/>
    <col min="4356" max="4356" width="11.5546875" style="158" customWidth="1"/>
    <col min="4357" max="4358" width="6.109375" style="158" customWidth="1"/>
    <col min="4359" max="4359" width="0" style="158" hidden="1" customWidth="1"/>
    <col min="4360" max="4605" width="8.88671875" style="158"/>
    <col min="4606" max="4606" width="13.44140625" style="158" customWidth="1"/>
    <col min="4607" max="4607" width="7.88671875" style="158" customWidth="1"/>
    <col min="4608" max="4608" width="22.5546875" style="158" customWidth="1"/>
    <col min="4609" max="4609" width="5.33203125" style="158" customWidth="1"/>
    <col min="4610" max="4610" width="14.33203125" style="158" customWidth="1"/>
    <col min="4611" max="4611" width="14.6640625" style="158" customWidth="1"/>
    <col min="4612" max="4612" width="11.5546875" style="158" customWidth="1"/>
    <col min="4613" max="4614" width="6.109375" style="158" customWidth="1"/>
    <col min="4615" max="4615" width="0" style="158" hidden="1" customWidth="1"/>
    <col min="4616" max="4861" width="8.88671875" style="158"/>
    <col min="4862" max="4862" width="13.44140625" style="158" customWidth="1"/>
    <col min="4863" max="4863" width="7.88671875" style="158" customWidth="1"/>
    <col min="4864" max="4864" width="22.5546875" style="158" customWidth="1"/>
    <col min="4865" max="4865" width="5.33203125" style="158" customWidth="1"/>
    <col min="4866" max="4866" width="14.33203125" style="158" customWidth="1"/>
    <col min="4867" max="4867" width="14.6640625" style="158" customWidth="1"/>
    <col min="4868" max="4868" width="11.5546875" style="158" customWidth="1"/>
    <col min="4869" max="4870" width="6.109375" style="158" customWidth="1"/>
    <col min="4871" max="4871" width="0" style="158" hidden="1" customWidth="1"/>
    <col min="4872" max="5117" width="8.88671875" style="158"/>
    <col min="5118" max="5118" width="13.44140625" style="158" customWidth="1"/>
    <col min="5119" max="5119" width="7.88671875" style="158" customWidth="1"/>
    <col min="5120" max="5120" width="22.5546875" style="158" customWidth="1"/>
    <col min="5121" max="5121" width="5.33203125" style="158" customWidth="1"/>
    <col min="5122" max="5122" width="14.33203125" style="158" customWidth="1"/>
    <col min="5123" max="5123" width="14.6640625" style="158" customWidth="1"/>
    <col min="5124" max="5124" width="11.5546875" style="158" customWidth="1"/>
    <col min="5125" max="5126" width="6.109375" style="158" customWidth="1"/>
    <col min="5127" max="5127" width="0" style="158" hidden="1" customWidth="1"/>
    <col min="5128" max="5373" width="8.88671875" style="158"/>
    <col min="5374" max="5374" width="13.44140625" style="158" customWidth="1"/>
    <col min="5375" max="5375" width="7.88671875" style="158" customWidth="1"/>
    <col min="5376" max="5376" width="22.5546875" style="158" customWidth="1"/>
    <col min="5377" max="5377" width="5.33203125" style="158" customWidth="1"/>
    <col min="5378" max="5378" width="14.33203125" style="158" customWidth="1"/>
    <col min="5379" max="5379" width="14.6640625" style="158" customWidth="1"/>
    <col min="5380" max="5380" width="11.5546875" style="158" customWidth="1"/>
    <col min="5381" max="5382" width="6.109375" style="158" customWidth="1"/>
    <col min="5383" max="5383" width="0" style="158" hidden="1" customWidth="1"/>
    <col min="5384" max="5629" width="8.88671875" style="158"/>
    <col min="5630" max="5630" width="13.44140625" style="158" customWidth="1"/>
    <col min="5631" max="5631" width="7.88671875" style="158" customWidth="1"/>
    <col min="5632" max="5632" width="22.5546875" style="158" customWidth="1"/>
    <col min="5633" max="5633" width="5.33203125" style="158" customWidth="1"/>
    <col min="5634" max="5634" width="14.33203125" style="158" customWidth="1"/>
    <col min="5635" max="5635" width="14.6640625" style="158" customWidth="1"/>
    <col min="5636" max="5636" width="11.5546875" style="158" customWidth="1"/>
    <col min="5637" max="5638" width="6.109375" style="158" customWidth="1"/>
    <col min="5639" max="5639" width="0" style="158" hidden="1" customWidth="1"/>
    <col min="5640" max="5885" width="8.88671875" style="158"/>
    <col min="5886" max="5886" width="13.44140625" style="158" customWidth="1"/>
    <col min="5887" max="5887" width="7.88671875" style="158" customWidth="1"/>
    <col min="5888" max="5888" width="22.5546875" style="158" customWidth="1"/>
    <col min="5889" max="5889" width="5.33203125" style="158" customWidth="1"/>
    <col min="5890" max="5890" width="14.33203125" style="158" customWidth="1"/>
    <col min="5891" max="5891" width="14.6640625" style="158" customWidth="1"/>
    <col min="5892" max="5892" width="11.5546875" style="158" customWidth="1"/>
    <col min="5893" max="5894" width="6.109375" style="158" customWidth="1"/>
    <col min="5895" max="5895" width="0" style="158" hidden="1" customWidth="1"/>
    <col min="5896" max="6141" width="8.88671875" style="158"/>
    <col min="6142" max="6142" width="13.44140625" style="158" customWidth="1"/>
    <col min="6143" max="6143" width="7.88671875" style="158" customWidth="1"/>
    <col min="6144" max="6144" width="22.5546875" style="158" customWidth="1"/>
    <col min="6145" max="6145" width="5.33203125" style="158" customWidth="1"/>
    <col min="6146" max="6146" width="14.33203125" style="158" customWidth="1"/>
    <col min="6147" max="6147" width="14.6640625" style="158" customWidth="1"/>
    <col min="6148" max="6148" width="11.5546875" style="158" customWidth="1"/>
    <col min="6149" max="6150" width="6.109375" style="158" customWidth="1"/>
    <col min="6151" max="6151" width="0" style="158" hidden="1" customWidth="1"/>
    <col min="6152" max="6397" width="8.88671875" style="158"/>
    <col min="6398" max="6398" width="13.44140625" style="158" customWidth="1"/>
    <col min="6399" max="6399" width="7.88671875" style="158" customWidth="1"/>
    <col min="6400" max="6400" width="22.5546875" style="158" customWidth="1"/>
    <col min="6401" max="6401" width="5.33203125" style="158" customWidth="1"/>
    <col min="6402" max="6402" width="14.33203125" style="158" customWidth="1"/>
    <col min="6403" max="6403" width="14.6640625" style="158" customWidth="1"/>
    <col min="6404" max="6404" width="11.5546875" style="158" customWidth="1"/>
    <col min="6405" max="6406" width="6.109375" style="158" customWidth="1"/>
    <col min="6407" max="6407" width="0" style="158" hidden="1" customWidth="1"/>
    <col min="6408" max="6653" width="8.88671875" style="158"/>
    <col min="6654" max="6654" width="13.44140625" style="158" customWidth="1"/>
    <col min="6655" max="6655" width="7.88671875" style="158" customWidth="1"/>
    <col min="6656" max="6656" width="22.5546875" style="158" customWidth="1"/>
    <col min="6657" max="6657" width="5.33203125" style="158" customWidth="1"/>
    <col min="6658" max="6658" width="14.33203125" style="158" customWidth="1"/>
    <col min="6659" max="6659" width="14.6640625" style="158" customWidth="1"/>
    <col min="6660" max="6660" width="11.5546875" style="158" customWidth="1"/>
    <col min="6661" max="6662" width="6.109375" style="158" customWidth="1"/>
    <col min="6663" max="6663" width="0" style="158" hidden="1" customWidth="1"/>
    <col min="6664" max="6909" width="8.88671875" style="158"/>
    <col min="6910" max="6910" width="13.44140625" style="158" customWidth="1"/>
    <col min="6911" max="6911" width="7.88671875" style="158" customWidth="1"/>
    <col min="6912" max="6912" width="22.5546875" style="158" customWidth="1"/>
    <col min="6913" max="6913" width="5.33203125" style="158" customWidth="1"/>
    <col min="6914" max="6914" width="14.33203125" style="158" customWidth="1"/>
    <col min="6915" max="6915" width="14.6640625" style="158" customWidth="1"/>
    <col min="6916" max="6916" width="11.5546875" style="158" customWidth="1"/>
    <col min="6917" max="6918" width="6.109375" style="158" customWidth="1"/>
    <col min="6919" max="6919" width="0" style="158" hidden="1" customWidth="1"/>
    <col min="6920" max="7165" width="8.88671875" style="158"/>
    <col min="7166" max="7166" width="13.44140625" style="158" customWidth="1"/>
    <col min="7167" max="7167" width="7.88671875" style="158" customWidth="1"/>
    <col min="7168" max="7168" width="22.5546875" style="158" customWidth="1"/>
    <col min="7169" max="7169" width="5.33203125" style="158" customWidth="1"/>
    <col min="7170" max="7170" width="14.33203125" style="158" customWidth="1"/>
    <col min="7171" max="7171" width="14.6640625" style="158" customWidth="1"/>
    <col min="7172" max="7172" width="11.5546875" style="158" customWidth="1"/>
    <col min="7173" max="7174" width="6.109375" style="158" customWidth="1"/>
    <col min="7175" max="7175" width="0" style="158" hidden="1" customWidth="1"/>
    <col min="7176" max="7421" width="8.88671875" style="158"/>
    <col min="7422" max="7422" width="13.44140625" style="158" customWidth="1"/>
    <col min="7423" max="7423" width="7.88671875" style="158" customWidth="1"/>
    <col min="7424" max="7424" width="22.5546875" style="158" customWidth="1"/>
    <col min="7425" max="7425" width="5.33203125" style="158" customWidth="1"/>
    <col min="7426" max="7426" width="14.33203125" style="158" customWidth="1"/>
    <col min="7427" max="7427" width="14.6640625" style="158" customWidth="1"/>
    <col min="7428" max="7428" width="11.5546875" style="158" customWidth="1"/>
    <col min="7429" max="7430" width="6.109375" style="158" customWidth="1"/>
    <col min="7431" max="7431" width="0" style="158" hidden="1" customWidth="1"/>
    <col min="7432" max="7677" width="8.88671875" style="158"/>
    <col min="7678" max="7678" width="13.44140625" style="158" customWidth="1"/>
    <col min="7679" max="7679" width="7.88671875" style="158" customWidth="1"/>
    <col min="7680" max="7680" width="22.5546875" style="158" customWidth="1"/>
    <col min="7681" max="7681" width="5.33203125" style="158" customWidth="1"/>
    <col min="7682" max="7682" width="14.33203125" style="158" customWidth="1"/>
    <col min="7683" max="7683" width="14.6640625" style="158" customWidth="1"/>
    <col min="7684" max="7684" width="11.5546875" style="158" customWidth="1"/>
    <col min="7685" max="7686" width="6.109375" style="158" customWidth="1"/>
    <col min="7687" max="7687" width="0" style="158" hidden="1" customWidth="1"/>
    <col min="7688" max="7933" width="8.88671875" style="158"/>
    <col min="7934" max="7934" width="13.44140625" style="158" customWidth="1"/>
    <col min="7935" max="7935" width="7.88671875" style="158" customWidth="1"/>
    <col min="7936" max="7936" width="22.5546875" style="158" customWidth="1"/>
    <col min="7937" max="7937" width="5.33203125" style="158" customWidth="1"/>
    <col min="7938" max="7938" width="14.33203125" style="158" customWidth="1"/>
    <col min="7939" max="7939" width="14.6640625" style="158" customWidth="1"/>
    <col min="7940" max="7940" width="11.5546875" style="158" customWidth="1"/>
    <col min="7941" max="7942" width="6.109375" style="158" customWidth="1"/>
    <col min="7943" max="7943" width="0" style="158" hidden="1" customWidth="1"/>
    <col min="7944" max="8189" width="8.88671875" style="158"/>
    <col min="8190" max="8190" width="13.44140625" style="158" customWidth="1"/>
    <col min="8191" max="8191" width="7.88671875" style="158" customWidth="1"/>
    <col min="8192" max="8192" width="22.5546875" style="158" customWidth="1"/>
    <col min="8193" max="8193" width="5.33203125" style="158" customWidth="1"/>
    <col min="8194" max="8194" width="14.33203125" style="158" customWidth="1"/>
    <col min="8195" max="8195" width="14.6640625" style="158" customWidth="1"/>
    <col min="8196" max="8196" width="11.5546875" style="158" customWidth="1"/>
    <col min="8197" max="8198" width="6.109375" style="158" customWidth="1"/>
    <col min="8199" max="8199" width="0" style="158" hidden="1" customWidth="1"/>
    <col min="8200" max="8445" width="8.88671875" style="158"/>
    <col min="8446" max="8446" width="13.44140625" style="158" customWidth="1"/>
    <col min="8447" max="8447" width="7.88671875" style="158" customWidth="1"/>
    <col min="8448" max="8448" width="22.5546875" style="158" customWidth="1"/>
    <col min="8449" max="8449" width="5.33203125" style="158" customWidth="1"/>
    <col min="8450" max="8450" width="14.33203125" style="158" customWidth="1"/>
    <col min="8451" max="8451" width="14.6640625" style="158" customWidth="1"/>
    <col min="8452" max="8452" width="11.5546875" style="158" customWidth="1"/>
    <col min="8453" max="8454" width="6.109375" style="158" customWidth="1"/>
    <col min="8455" max="8455" width="0" style="158" hidden="1" customWidth="1"/>
    <col min="8456" max="8701" width="8.88671875" style="158"/>
    <col min="8702" max="8702" width="13.44140625" style="158" customWidth="1"/>
    <col min="8703" max="8703" width="7.88671875" style="158" customWidth="1"/>
    <col min="8704" max="8704" width="22.5546875" style="158" customWidth="1"/>
    <col min="8705" max="8705" width="5.33203125" style="158" customWidth="1"/>
    <col min="8706" max="8706" width="14.33203125" style="158" customWidth="1"/>
    <col min="8707" max="8707" width="14.6640625" style="158" customWidth="1"/>
    <col min="8708" max="8708" width="11.5546875" style="158" customWidth="1"/>
    <col min="8709" max="8710" width="6.109375" style="158" customWidth="1"/>
    <col min="8711" max="8711" width="0" style="158" hidden="1" customWidth="1"/>
    <col min="8712" max="8957" width="8.88671875" style="158"/>
    <col min="8958" max="8958" width="13.44140625" style="158" customWidth="1"/>
    <col min="8959" max="8959" width="7.88671875" style="158" customWidth="1"/>
    <col min="8960" max="8960" width="22.5546875" style="158" customWidth="1"/>
    <col min="8961" max="8961" width="5.33203125" style="158" customWidth="1"/>
    <col min="8962" max="8962" width="14.33203125" style="158" customWidth="1"/>
    <col min="8963" max="8963" width="14.6640625" style="158" customWidth="1"/>
    <col min="8964" max="8964" width="11.5546875" style="158" customWidth="1"/>
    <col min="8965" max="8966" width="6.109375" style="158" customWidth="1"/>
    <col min="8967" max="8967" width="0" style="158" hidden="1" customWidth="1"/>
    <col min="8968" max="9213" width="8.88671875" style="158"/>
    <col min="9214" max="9214" width="13.44140625" style="158" customWidth="1"/>
    <col min="9215" max="9215" width="7.88671875" style="158" customWidth="1"/>
    <col min="9216" max="9216" width="22.5546875" style="158" customWidth="1"/>
    <col min="9217" max="9217" width="5.33203125" style="158" customWidth="1"/>
    <col min="9218" max="9218" width="14.33203125" style="158" customWidth="1"/>
    <col min="9219" max="9219" width="14.6640625" style="158" customWidth="1"/>
    <col min="9220" max="9220" width="11.5546875" style="158" customWidth="1"/>
    <col min="9221" max="9222" width="6.109375" style="158" customWidth="1"/>
    <col min="9223" max="9223" width="0" style="158" hidden="1" customWidth="1"/>
    <col min="9224" max="9469" width="8.88671875" style="158"/>
    <col min="9470" max="9470" width="13.44140625" style="158" customWidth="1"/>
    <col min="9471" max="9471" width="7.88671875" style="158" customWidth="1"/>
    <col min="9472" max="9472" width="22.5546875" style="158" customWidth="1"/>
    <col min="9473" max="9473" width="5.33203125" style="158" customWidth="1"/>
    <col min="9474" max="9474" width="14.33203125" style="158" customWidth="1"/>
    <col min="9475" max="9475" width="14.6640625" style="158" customWidth="1"/>
    <col min="9476" max="9476" width="11.5546875" style="158" customWidth="1"/>
    <col min="9477" max="9478" width="6.109375" style="158" customWidth="1"/>
    <col min="9479" max="9479" width="0" style="158" hidden="1" customWidth="1"/>
    <col min="9480" max="9725" width="8.88671875" style="158"/>
    <col min="9726" max="9726" width="13.44140625" style="158" customWidth="1"/>
    <col min="9727" max="9727" width="7.88671875" style="158" customWidth="1"/>
    <col min="9728" max="9728" width="22.5546875" style="158" customWidth="1"/>
    <col min="9729" max="9729" width="5.33203125" style="158" customWidth="1"/>
    <col min="9730" max="9730" width="14.33203125" style="158" customWidth="1"/>
    <col min="9731" max="9731" width="14.6640625" style="158" customWidth="1"/>
    <col min="9732" max="9732" width="11.5546875" style="158" customWidth="1"/>
    <col min="9733" max="9734" width="6.109375" style="158" customWidth="1"/>
    <col min="9735" max="9735" width="0" style="158" hidden="1" customWidth="1"/>
    <col min="9736" max="9981" width="8.88671875" style="158"/>
    <col min="9982" max="9982" width="13.44140625" style="158" customWidth="1"/>
    <col min="9983" max="9983" width="7.88671875" style="158" customWidth="1"/>
    <col min="9984" max="9984" width="22.5546875" style="158" customWidth="1"/>
    <col min="9985" max="9985" width="5.33203125" style="158" customWidth="1"/>
    <col min="9986" max="9986" width="14.33203125" style="158" customWidth="1"/>
    <col min="9987" max="9987" width="14.6640625" style="158" customWidth="1"/>
    <col min="9988" max="9988" width="11.5546875" style="158" customWidth="1"/>
    <col min="9989" max="9990" width="6.109375" style="158" customWidth="1"/>
    <col min="9991" max="9991" width="0" style="158" hidden="1" customWidth="1"/>
    <col min="9992" max="10237" width="8.88671875" style="158"/>
    <col min="10238" max="10238" width="13.44140625" style="158" customWidth="1"/>
    <col min="10239" max="10239" width="7.88671875" style="158" customWidth="1"/>
    <col min="10240" max="10240" width="22.5546875" style="158" customWidth="1"/>
    <col min="10241" max="10241" width="5.33203125" style="158" customWidth="1"/>
    <col min="10242" max="10242" width="14.33203125" style="158" customWidth="1"/>
    <col min="10243" max="10243" width="14.6640625" style="158" customWidth="1"/>
    <col min="10244" max="10244" width="11.5546875" style="158" customWidth="1"/>
    <col min="10245" max="10246" width="6.109375" style="158" customWidth="1"/>
    <col min="10247" max="10247" width="0" style="158" hidden="1" customWidth="1"/>
    <col min="10248" max="10493" width="8.88671875" style="158"/>
    <col min="10494" max="10494" width="13.44140625" style="158" customWidth="1"/>
    <col min="10495" max="10495" width="7.88671875" style="158" customWidth="1"/>
    <col min="10496" max="10496" width="22.5546875" style="158" customWidth="1"/>
    <col min="10497" max="10497" width="5.33203125" style="158" customWidth="1"/>
    <col min="10498" max="10498" width="14.33203125" style="158" customWidth="1"/>
    <col min="10499" max="10499" width="14.6640625" style="158" customWidth="1"/>
    <col min="10500" max="10500" width="11.5546875" style="158" customWidth="1"/>
    <col min="10501" max="10502" width="6.109375" style="158" customWidth="1"/>
    <col min="10503" max="10503" width="0" style="158" hidden="1" customWidth="1"/>
    <col min="10504" max="10749" width="8.88671875" style="158"/>
    <col min="10750" max="10750" width="13.44140625" style="158" customWidth="1"/>
    <col min="10751" max="10751" width="7.88671875" style="158" customWidth="1"/>
    <col min="10752" max="10752" width="22.5546875" style="158" customWidth="1"/>
    <col min="10753" max="10753" width="5.33203125" style="158" customWidth="1"/>
    <col min="10754" max="10754" width="14.33203125" style="158" customWidth="1"/>
    <col min="10755" max="10755" width="14.6640625" style="158" customWidth="1"/>
    <col min="10756" max="10756" width="11.5546875" style="158" customWidth="1"/>
    <col min="10757" max="10758" width="6.109375" style="158" customWidth="1"/>
    <col min="10759" max="10759" width="0" style="158" hidden="1" customWidth="1"/>
    <col min="10760" max="11005" width="8.88671875" style="158"/>
    <col min="11006" max="11006" width="13.44140625" style="158" customWidth="1"/>
    <col min="11007" max="11007" width="7.88671875" style="158" customWidth="1"/>
    <col min="11008" max="11008" width="22.5546875" style="158" customWidth="1"/>
    <col min="11009" max="11009" width="5.33203125" style="158" customWidth="1"/>
    <col min="11010" max="11010" width="14.33203125" style="158" customWidth="1"/>
    <col min="11011" max="11011" width="14.6640625" style="158" customWidth="1"/>
    <col min="11012" max="11012" width="11.5546875" style="158" customWidth="1"/>
    <col min="11013" max="11014" width="6.109375" style="158" customWidth="1"/>
    <col min="11015" max="11015" width="0" style="158" hidden="1" customWidth="1"/>
    <col min="11016" max="11261" width="8.88671875" style="158"/>
    <col min="11262" max="11262" width="13.44140625" style="158" customWidth="1"/>
    <col min="11263" max="11263" width="7.88671875" style="158" customWidth="1"/>
    <col min="11264" max="11264" width="22.5546875" style="158" customWidth="1"/>
    <col min="11265" max="11265" width="5.33203125" style="158" customWidth="1"/>
    <col min="11266" max="11266" width="14.33203125" style="158" customWidth="1"/>
    <col min="11267" max="11267" width="14.6640625" style="158" customWidth="1"/>
    <col min="11268" max="11268" width="11.5546875" style="158" customWidth="1"/>
    <col min="11269" max="11270" width="6.109375" style="158" customWidth="1"/>
    <col min="11271" max="11271" width="0" style="158" hidden="1" customWidth="1"/>
    <col min="11272" max="11517" width="8.88671875" style="158"/>
    <col min="11518" max="11518" width="13.44140625" style="158" customWidth="1"/>
    <col min="11519" max="11519" width="7.88671875" style="158" customWidth="1"/>
    <col min="11520" max="11520" width="22.5546875" style="158" customWidth="1"/>
    <col min="11521" max="11521" width="5.33203125" style="158" customWidth="1"/>
    <col min="11522" max="11522" width="14.33203125" style="158" customWidth="1"/>
    <col min="11523" max="11523" width="14.6640625" style="158" customWidth="1"/>
    <col min="11524" max="11524" width="11.5546875" style="158" customWidth="1"/>
    <col min="11525" max="11526" width="6.109375" style="158" customWidth="1"/>
    <col min="11527" max="11527" width="0" style="158" hidden="1" customWidth="1"/>
    <col min="11528" max="11773" width="8.88671875" style="158"/>
    <col min="11774" max="11774" width="13.44140625" style="158" customWidth="1"/>
    <col min="11775" max="11775" width="7.88671875" style="158" customWidth="1"/>
    <col min="11776" max="11776" width="22.5546875" style="158" customWidth="1"/>
    <col min="11777" max="11777" width="5.33203125" style="158" customWidth="1"/>
    <col min="11778" max="11778" width="14.33203125" style="158" customWidth="1"/>
    <col min="11779" max="11779" width="14.6640625" style="158" customWidth="1"/>
    <col min="11780" max="11780" width="11.5546875" style="158" customWidth="1"/>
    <col min="11781" max="11782" width="6.109375" style="158" customWidth="1"/>
    <col min="11783" max="11783" width="0" style="158" hidden="1" customWidth="1"/>
    <col min="11784" max="12029" width="8.88671875" style="158"/>
    <col min="12030" max="12030" width="13.44140625" style="158" customWidth="1"/>
    <col min="12031" max="12031" width="7.88671875" style="158" customWidth="1"/>
    <col min="12032" max="12032" width="22.5546875" style="158" customWidth="1"/>
    <col min="12033" max="12033" width="5.33203125" style="158" customWidth="1"/>
    <col min="12034" max="12034" width="14.33203125" style="158" customWidth="1"/>
    <col min="12035" max="12035" width="14.6640625" style="158" customWidth="1"/>
    <col min="12036" max="12036" width="11.5546875" style="158" customWidth="1"/>
    <col min="12037" max="12038" width="6.109375" style="158" customWidth="1"/>
    <col min="12039" max="12039" width="0" style="158" hidden="1" customWidth="1"/>
    <col min="12040" max="12285" width="8.88671875" style="158"/>
    <col min="12286" max="12286" width="13.44140625" style="158" customWidth="1"/>
    <col min="12287" max="12287" width="7.88671875" style="158" customWidth="1"/>
    <col min="12288" max="12288" width="22.5546875" style="158" customWidth="1"/>
    <col min="12289" max="12289" width="5.33203125" style="158" customWidth="1"/>
    <col min="12290" max="12290" width="14.33203125" style="158" customWidth="1"/>
    <col min="12291" max="12291" width="14.6640625" style="158" customWidth="1"/>
    <col min="12292" max="12292" width="11.5546875" style="158" customWidth="1"/>
    <col min="12293" max="12294" width="6.109375" style="158" customWidth="1"/>
    <col min="12295" max="12295" width="0" style="158" hidden="1" customWidth="1"/>
    <col min="12296" max="12541" width="8.88671875" style="158"/>
    <col min="12542" max="12542" width="13.44140625" style="158" customWidth="1"/>
    <col min="12543" max="12543" width="7.88671875" style="158" customWidth="1"/>
    <col min="12544" max="12544" width="22.5546875" style="158" customWidth="1"/>
    <col min="12545" max="12545" width="5.33203125" style="158" customWidth="1"/>
    <col min="12546" max="12546" width="14.33203125" style="158" customWidth="1"/>
    <col min="12547" max="12547" width="14.6640625" style="158" customWidth="1"/>
    <col min="12548" max="12548" width="11.5546875" style="158" customWidth="1"/>
    <col min="12549" max="12550" width="6.109375" style="158" customWidth="1"/>
    <col min="12551" max="12551" width="0" style="158" hidden="1" customWidth="1"/>
    <col min="12552" max="12797" width="8.88671875" style="158"/>
    <col min="12798" max="12798" width="13.44140625" style="158" customWidth="1"/>
    <col min="12799" max="12799" width="7.88671875" style="158" customWidth="1"/>
    <col min="12800" max="12800" width="22.5546875" style="158" customWidth="1"/>
    <col min="12801" max="12801" width="5.33203125" style="158" customWidth="1"/>
    <col min="12802" max="12802" width="14.33203125" style="158" customWidth="1"/>
    <col min="12803" max="12803" width="14.6640625" style="158" customWidth="1"/>
    <col min="12804" max="12804" width="11.5546875" style="158" customWidth="1"/>
    <col min="12805" max="12806" width="6.109375" style="158" customWidth="1"/>
    <col min="12807" max="12807" width="0" style="158" hidden="1" customWidth="1"/>
    <col min="12808" max="13053" width="8.88671875" style="158"/>
    <col min="13054" max="13054" width="13.44140625" style="158" customWidth="1"/>
    <col min="13055" max="13055" width="7.88671875" style="158" customWidth="1"/>
    <col min="13056" max="13056" width="22.5546875" style="158" customWidth="1"/>
    <col min="13057" max="13057" width="5.33203125" style="158" customWidth="1"/>
    <col min="13058" max="13058" width="14.33203125" style="158" customWidth="1"/>
    <col min="13059" max="13059" width="14.6640625" style="158" customWidth="1"/>
    <col min="13060" max="13060" width="11.5546875" style="158" customWidth="1"/>
    <col min="13061" max="13062" width="6.109375" style="158" customWidth="1"/>
    <col min="13063" max="13063" width="0" style="158" hidden="1" customWidth="1"/>
    <col min="13064" max="13309" width="8.88671875" style="158"/>
    <col min="13310" max="13310" width="13.44140625" style="158" customWidth="1"/>
    <col min="13311" max="13311" width="7.88671875" style="158" customWidth="1"/>
    <col min="13312" max="13312" width="22.5546875" style="158" customWidth="1"/>
    <col min="13313" max="13313" width="5.33203125" style="158" customWidth="1"/>
    <col min="13314" max="13314" width="14.33203125" style="158" customWidth="1"/>
    <col min="13315" max="13315" width="14.6640625" style="158" customWidth="1"/>
    <col min="13316" max="13316" width="11.5546875" style="158" customWidth="1"/>
    <col min="13317" max="13318" width="6.109375" style="158" customWidth="1"/>
    <col min="13319" max="13319" width="0" style="158" hidden="1" customWidth="1"/>
    <col min="13320" max="13565" width="8.88671875" style="158"/>
    <col min="13566" max="13566" width="13.44140625" style="158" customWidth="1"/>
    <col min="13567" max="13567" width="7.88671875" style="158" customWidth="1"/>
    <col min="13568" max="13568" width="22.5546875" style="158" customWidth="1"/>
    <col min="13569" max="13569" width="5.33203125" style="158" customWidth="1"/>
    <col min="13570" max="13570" width="14.33203125" style="158" customWidth="1"/>
    <col min="13571" max="13571" width="14.6640625" style="158" customWidth="1"/>
    <col min="13572" max="13572" width="11.5546875" style="158" customWidth="1"/>
    <col min="13573" max="13574" width="6.109375" style="158" customWidth="1"/>
    <col min="13575" max="13575" width="0" style="158" hidden="1" customWidth="1"/>
    <col min="13576" max="13821" width="8.88671875" style="158"/>
    <col min="13822" max="13822" width="13.44140625" style="158" customWidth="1"/>
    <col min="13823" max="13823" width="7.88671875" style="158" customWidth="1"/>
    <col min="13824" max="13824" width="22.5546875" style="158" customWidth="1"/>
    <col min="13825" max="13825" width="5.33203125" style="158" customWidth="1"/>
    <col min="13826" max="13826" width="14.33203125" style="158" customWidth="1"/>
    <col min="13827" max="13827" width="14.6640625" style="158" customWidth="1"/>
    <col min="13828" max="13828" width="11.5546875" style="158" customWidth="1"/>
    <col min="13829" max="13830" width="6.109375" style="158" customWidth="1"/>
    <col min="13831" max="13831" width="0" style="158" hidden="1" customWidth="1"/>
    <col min="13832" max="14077" width="8.88671875" style="158"/>
    <col min="14078" max="14078" width="13.44140625" style="158" customWidth="1"/>
    <col min="14079" max="14079" width="7.88671875" style="158" customWidth="1"/>
    <col min="14080" max="14080" width="22.5546875" style="158" customWidth="1"/>
    <col min="14081" max="14081" width="5.33203125" style="158" customWidth="1"/>
    <col min="14082" max="14082" width="14.33203125" style="158" customWidth="1"/>
    <col min="14083" max="14083" width="14.6640625" style="158" customWidth="1"/>
    <col min="14084" max="14084" width="11.5546875" style="158" customWidth="1"/>
    <col min="14085" max="14086" width="6.109375" style="158" customWidth="1"/>
    <col min="14087" max="14087" width="0" style="158" hidden="1" customWidth="1"/>
    <col min="14088" max="14333" width="8.88671875" style="158"/>
    <col min="14334" max="14334" width="13.44140625" style="158" customWidth="1"/>
    <col min="14335" max="14335" width="7.88671875" style="158" customWidth="1"/>
    <col min="14336" max="14336" width="22.5546875" style="158" customWidth="1"/>
    <col min="14337" max="14337" width="5.33203125" style="158" customWidth="1"/>
    <col min="14338" max="14338" width="14.33203125" style="158" customWidth="1"/>
    <col min="14339" max="14339" width="14.6640625" style="158" customWidth="1"/>
    <col min="14340" max="14340" width="11.5546875" style="158" customWidth="1"/>
    <col min="14341" max="14342" width="6.109375" style="158" customWidth="1"/>
    <col min="14343" max="14343" width="0" style="158" hidden="1" customWidth="1"/>
    <col min="14344" max="14589" width="8.88671875" style="158"/>
    <col min="14590" max="14590" width="13.44140625" style="158" customWidth="1"/>
    <col min="14591" max="14591" width="7.88671875" style="158" customWidth="1"/>
    <col min="14592" max="14592" width="22.5546875" style="158" customWidth="1"/>
    <col min="14593" max="14593" width="5.33203125" style="158" customWidth="1"/>
    <col min="14594" max="14594" width="14.33203125" style="158" customWidth="1"/>
    <col min="14595" max="14595" width="14.6640625" style="158" customWidth="1"/>
    <col min="14596" max="14596" width="11.5546875" style="158" customWidth="1"/>
    <col min="14597" max="14598" width="6.109375" style="158" customWidth="1"/>
    <col min="14599" max="14599" width="0" style="158" hidden="1" customWidth="1"/>
    <col min="14600" max="14845" width="8.88671875" style="158"/>
    <col min="14846" max="14846" width="13.44140625" style="158" customWidth="1"/>
    <col min="14847" max="14847" width="7.88671875" style="158" customWidth="1"/>
    <col min="14848" max="14848" width="22.5546875" style="158" customWidth="1"/>
    <col min="14849" max="14849" width="5.33203125" style="158" customWidth="1"/>
    <col min="14850" max="14850" width="14.33203125" style="158" customWidth="1"/>
    <col min="14851" max="14851" width="14.6640625" style="158" customWidth="1"/>
    <col min="14852" max="14852" width="11.5546875" style="158" customWidth="1"/>
    <col min="14853" max="14854" width="6.109375" style="158" customWidth="1"/>
    <col min="14855" max="14855" width="0" style="158" hidden="1" customWidth="1"/>
    <col min="14856" max="15101" width="8.88671875" style="158"/>
    <col min="15102" max="15102" width="13.44140625" style="158" customWidth="1"/>
    <col min="15103" max="15103" width="7.88671875" style="158" customWidth="1"/>
    <col min="15104" max="15104" width="22.5546875" style="158" customWidth="1"/>
    <col min="15105" max="15105" width="5.33203125" style="158" customWidth="1"/>
    <col min="15106" max="15106" width="14.33203125" style="158" customWidth="1"/>
    <col min="15107" max="15107" width="14.6640625" style="158" customWidth="1"/>
    <col min="15108" max="15108" width="11.5546875" style="158" customWidth="1"/>
    <col min="15109" max="15110" width="6.109375" style="158" customWidth="1"/>
    <col min="15111" max="15111" width="0" style="158" hidden="1" customWidth="1"/>
    <col min="15112" max="15357" width="8.88671875" style="158"/>
    <col min="15358" max="15358" width="13.44140625" style="158" customWidth="1"/>
    <col min="15359" max="15359" width="7.88671875" style="158" customWidth="1"/>
    <col min="15360" max="15360" width="22.5546875" style="158" customWidth="1"/>
    <col min="15361" max="15361" width="5.33203125" style="158" customWidth="1"/>
    <col min="15362" max="15362" width="14.33203125" style="158" customWidth="1"/>
    <col min="15363" max="15363" width="14.6640625" style="158" customWidth="1"/>
    <col min="15364" max="15364" width="11.5546875" style="158" customWidth="1"/>
    <col min="15365" max="15366" width="6.109375" style="158" customWidth="1"/>
    <col min="15367" max="15367" width="0" style="158" hidden="1" customWidth="1"/>
    <col min="15368" max="15613" width="8.88671875" style="158"/>
    <col min="15614" max="15614" width="13.44140625" style="158" customWidth="1"/>
    <col min="15615" max="15615" width="7.88671875" style="158" customWidth="1"/>
    <col min="15616" max="15616" width="22.5546875" style="158" customWidth="1"/>
    <col min="15617" max="15617" width="5.33203125" style="158" customWidth="1"/>
    <col min="15618" max="15618" width="14.33203125" style="158" customWidth="1"/>
    <col min="15619" max="15619" width="14.6640625" style="158" customWidth="1"/>
    <col min="15620" max="15620" width="11.5546875" style="158" customWidth="1"/>
    <col min="15621" max="15622" width="6.109375" style="158" customWidth="1"/>
    <col min="15623" max="15623" width="0" style="158" hidden="1" customWidth="1"/>
    <col min="15624" max="15869" width="8.88671875" style="158"/>
    <col min="15870" max="15870" width="13.44140625" style="158" customWidth="1"/>
    <col min="15871" max="15871" width="7.88671875" style="158" customWidth="1"/>
    <col min="15872" max="15872" width="22.5546875" style="158" customWidth="1"/>
    <col min="15873" max="15873" width="5.33203125" style="158" customWidth="1"/>
    <col min="15874" max="15874" width="14.33203125" style="158" customWidth="1"/>
    <col min="15875" max="15875" width="14.6640625" style="158" customWidth="1"/>
    <col min="15876" max="15876" width="11.5546875" style="158" customWidth="1"/>
    <col min="15877" max="15878" width="6.109375" style="158" customWidth="1"/>
    <col min="15879" max="15879" width="0" style="158" hidden="1" customWidth="1"/>
    <col min="15880" max="16125" width="8.88671875" style="158"/>
    <col min="16126" max="16126" width="13.44140625" style="158" customWidth="1"/>
    <col min="16127" max="16127" width="7.88671875" style="158" customWidth="1"/>
    <col min="16128" max="16128" width="22.5546875" style="158" customWidth="1"/>
    <col min="16129" max="16129" width="5.33203125" style="158" customWidth="1"/>
    <col min="16130" max="16130" width="14.33203125" style="158" customWidth="1"/>
    <col min="16131" max="16131" width="14.6640625" style="158" customWidth="1"/>
    <col min="16132" max="16132" width="11.5546875" style="158" customWidth="1"/>
    <col min="16133" max="16134" width="6.109375" style="158" customWidth="1"/>
    <col min="16135" max="16135" width="0" style="158" hidden="1" customWidth="1"/>
    <col min="16136" max="16384" width="8.88671875" style="158"/>
  </cols>
  <sheetData>
    <row r="1" spans="1:11" ht="50.7" customHeight="1" x14ac:dyDescent="0.25">
      <c r="A1" s="156" t="s">
        <v>376</v>
      </c>
      <c r="B1" s="157"/>
      <c r="C1" s="157"/>
      <c r="D1" s="157"/>
      <c r="E1" s="157"/>
      <c r="F1" s="157"/>
      <c r="G1" s="157"/>
    </row>
    <row r="2" spans="1:11" ht="1.8" customHeight="1" x14ac:dyDescent="0.25"/>
    <row r="3" spans="1:11" ht="39.6" x14ac:dyDescent="0.25">
      <c r="A3" s="172" t="s">
        <v>147</v>
      </c>
      <c r="B3" s="172" t="s">
        <v>148</v>
      </c>
      <c r="C3" s="172" t="s">
        <v>149</v>
      </c>
      <c r="D3" s="172" t="s">
        <v>150</v>
      </c>
      <c r="E3" s="170" t="s">
        <v>54</v>
      </c>
      <c r="F3" s="170" t="s">
        <v>51</v>
      </c>
      <c r="G3" s="170" t="s">
        <v>77</v>
      </c>
      <c r="H3" s="171" t="s">
        <v>52</v>
      </c>
    </row>
    <row r="4" spans="1:11" x14ac:dyDescent="0.25">
      <c r="A4" s="161"/>
      <c r="B4" s="161"/>
      <c r="C4" s="161"/>
      <c r="D4" s="237"/>
      <c r="E4" s="233"/>
      <c r="F4" s="233"/>
      <c r="G4" s="233"/>
      <c r="H4" s="247"/>
    </row>
    <row r="5" spans="1:11" x14ac:dyDescent="0.25">
      <c r="A5" s="161"/>
      <c r="B5" s="161"/>
      <c r="C5" s="161"/>
      <c r="D5" s="237"/>
      <c r="E5" s="233"/>
      <c r="F5" s="233"/>
      <c r="G5" s="233"/>
      <c r="H5" s="239"/>
    </row>
    <row r="6" spans="1:11" x14ac:dyDescent="0.25">
      <c r="A6" s="167" t="s">
        <v>151</v>
      </c>
      <c r="B6" s="199" t="s">
        <v>152</v>
      </c>
      <c r="C6" s="200"/>
      <c r="D6" s="234"/>
      <c r="E6" s="240">
        <f>E7+E78+E90+E129</f>
        <v>218221</v>
      </c>
      <c r="F6" s="240">
        <f>E6</f>
        <v>218221</v>
      </c>
      <c r="G6" s="241">
        <f>G7+G78+G90+G129</f>
        <v>50761.04</v>
      </c>
      <c r="H6" s="242">
        <f>(G6/E6)*100</f>
        <v>23.261299324996219</v>
      </c>
    </row>
    <row r="7" spans="1:11" x14ac:dyDescent="0.25">
      <c r="A7" s="167" t="s">
        <v>153</v>
      </c>
      <c r="B7" s="199" t="s">
        <v>154</v>
      </c>
      <c r="C7" s="200"/>
      <c r="D7" s="234"/>
      <c r="E7" s="240">
        <f>E9+E23+E64+E70</f>
        <v>179463.01</v>
      </c>
      <c r="F7" s="240">
        <f t="shared" ref="F7:F70" si="0">E7</f>
        <v>179463.01</v>
      </c>
      <c r="G7" s="240">
        <f>G9+G23+G64+G70</f>
        <v>46831.76</v>
      </c>
      <c r="H7" s="242">
        <f t="shared" ref="H7:H70" si="1">(G7/E7)*100</f>
        <v>26.095494553445857</v>
      </c>
      <c r="I7" s="159"/>
      <c r="K7" s="160"/>
    </row>
    <row r="8" spans="1:11" x14ac:dyDescent="0.25">
      <c r="A8" s="164"/>
      <c r="B8" s="165" t="s">
        <v>155</v>
      </c>
      <c r="C8" s="166"/>
      <c r="D8" s="234"/>
      <c r="E8" s="243"/>
      <c r="F8" s="244"/>
      <c r="G8" s="243"/>
      <c r="H8" s="245"/>
    </row>
    <row r="9" spans="1:11" x14ac:dyDescent="0.25">
      <c r="A9" s="201" t="s">
        <v>156</v>
      </c>
      <c r="B9" s="202" t="s">
        <v>4</v>
      </c>
      <c r="C9" s="203"/>
      <c r="D9" s="235"/>
      <c r="E9" s="240">
        <f t="shared" ref="E9:G9" si="2">E10</f>
        <v>69122</v>
      </c>
      <c r="F9" s="240">
        <f t="shared" si="0"/>
        <v>69122</v>
      </c>
      <c r="G9" s="240">
        <f t="shared" si="2"/>
        <v>30590.11</v>
      </c>
      <c r="H9" s="242">
        <f t="shared" si="1"/>
        <v>44.25524435056856</v>
      </c>
    </row>
    <row r="10" spans="1:11" ht="26.4" x14ac:dyDescent="0.25">
      <c r="A10" s="167"/>
      <c r="B10" s="167" t="s">
        <v>157</v>
      </c>
      <c r="C10" s="167" t="s">
        <v>158</v>
      </c>
      <c r="D10" s="235"/>
      <c r="E10" s="240">
        <f t="shared" ref="E10:G10" si="3">E11+E18</f>
        <v>69122</v>
      </c>
      <c r="F10" s="240">
        <f t="shared" si="0"/>
        <v>69122</v>
      </c>
      <c r="G10" s="240">
        <f t="shared" si="3"/>
        <v>30590.11</v>
      </c>
      <c r="H10" s="242">
        <f t="shared" si="1"/>
        <v>44.25524435056856</v>
      </c>
    </row>
    <row r="11" spans="1:11" ht="26.4" x14ac:dyDescent="0.25">
      <c r="A11" s="167"/>
      <c r="B11" s="167" t="s">
        <v>159</v>
      </c>
      <c r="C11" s="167" t="s">
        <v>160</v>
      </c>
      <c r="D11" s="235"/>
      <c r="E11" s="240">
        <f t="shared" ref="E11" si="4">E12+E14+E16</f>
        <v>65405.8</v>
      </c>
      <c r="F11" s="240">
        <f t="shared" si="0"/>
        <v>65405.8</v>
      </c>
      <c r="G11" s="240">
        <f>G12+G14+G16</f>
        <v>28267.03</v>
      </c>
      <c r="H11" s="242">
        <f t="shared" si="1"/>
        <v>43.217925627390841</v>
      </c>
    </row>
    <row r="12" spans="1:11" x14ac:dyDescent="0.25">
      <c r="A12" s="167"/>
      <c r="B12" s="167" t="s">
        <v>161</v>
      </c>
      <c r="C12" s="167" t="s">
        <v>162</v>
      </c>
      <c r="D12" s="235"/>
      <c r="E12" s="240">
        <v>54978.44</v>
      </c>
      <c r="F12" s="240">
        <f t="shared" si="0"/>
        <v>54978.44</v>
      </c>
      <c r="G12" s="240">
        <v>23579.88</v>
      </c>
      <c r="H12" s="242">
        <f t="shared" si="1"/>
        <v>42.889321705017458</v>
      </c>
    </row>
    <row r="13" spans="1:11" ht="26.4" x14ac:dyDescent="0.25">
      <c r="A13" s="162" t="s">
        <v>238</v>
      </c>
      <c r="B13" s="162" t="s">
        <v>163</v>
      </c>
      <c r="C13" s="162" t="s">
        <v>164</v>
      </c>
      <c r="D13" s="234" t="s">
        <v>165</v>
      </c>
      <c r="E13" s="244">
        <v>54978.44</v>
      </c>
      <c r="F13" s="244">
        <f t="shared" si="0"/>
        <v>54978.44</v>
      </c>
      <c r="G13" s="244">
        <v>23579.88</v>
      </c>
      <c r="H13" s="245">
        <f t="shared" si="1"/>
        <v>42.889321705017458</v>
      </c>
    </row>
    <row r="14" spans="1:11" ht="26.4" x14ac:dyDescent="0.25">
      <c r="A14" s="167"/>
      <c r="B14" s="167" t="s">
        <v>166</v>
      </c>
      <c r="C14" s="167" t="s">
        <v>167</v>
      </c>
      <c r="D14" s="235"/>
      <c r="E14" s="240">
        <v>1433.41</v>
      </c>
      <c r="F14" s="240">
        <f t="shared" si="0"/>
        <v>1433.41</v>
      </c>
      <c r="G14" s="240">
        <v>796.44</v>
      </c>
      <c r="H14" s="242">
        <f t="shared" si="1"/>
        <v>55.562609441820555</v>
      </c>
    </row>
    <row r="15" spans="1:11" ht="26.4" x14ac:dyDescent="0.25">
      <c r="A15" s="162" t="s">
        <v>239</v>
      </c>
      <c r="B15" s="162" t="s">
        <v>168</v>
      </c>
      <c r="C15" s="162" t="s">
        <v>167</v>
      </c>
      <c r="D15" s="234" t="s">
        <v>165</v>
      </c>
      <c r="E15" s="244">
        <v>1433.41</v>
      </c>
      <c r="F15" s="244">
        <f t="shared" si="0"/>
        <v>1433.41</v>
      </c>
      <c r="G15" s="244">
        <v>796.44</v>
      </c>
      <c r="H15" s="245">
        <f t="shared" si="1"/>
        <v>55.562609441820555</v>
      </c>
    </row>
    <row r="16" spans="1:11" x14ac:dyDescent="0.25">
      <c r="A16" s="167"/>
      <c r="B16" s="167" t="s">
        <v>169</v>
      </c>
      <c r="C16" s="167" t="s">
        <v>170</v>
      </c>
      <c r="D16" s="235"/>
      <c r="E16" s="240">
        <v>8993.9500000000007</v>
      </c>
      <c r="F16" s="240">
        <f t="shared" si="0"/>
        <v>8993.9500000000007</v>
      </c>
      <c r="G16" s="240">
        <v>3890.71</v>
      </c>
      <c r="H16" s="242">
        <f t="shared" si="1"/>
        <v>43.259190900549811</v>
      </c>
    </row>
    <row r="17" spans="1:8" ht="39.6" x14ac:dyDescent="0.25">
      <c r="A17" s="162" t="s">
        <v>240</v>
      </c>
      <c r="B17" s="162" t="s">
        <v>171</v>
      </c>
      <c r="C17" s="162" t="s">
        <v>241</v>
      </c>
      <c r="D17" s="234" t="s">
        <v>165</v>
      </c>
      <c r="E17" s="244">
        <v>8993.9500000000007</v>
      </c>
      <c r="F17" s="244">
        <f t="shared" si="0"/>
        <v>8993.9500000000007</v>
      </c>
      <c r="G17" s="244">
        <v>3890.71</v>
      </c>
      <c r="H17" s="245">
        <f t="shared" si="1"/>
        <v>43.259190900549811</v>
      </c>
    </row>
    <row r="18" spans="1:8" x14ac:dyDescent="0.25">
      <c r="A18" s="167"/>
      <c r="B18" s="167" t="s">
        <v>172</v>
      </c>
      <c r="C18" s="167" t="s">
        <v>173</v>
      </c>
      <c r="D18" s="235"/>
      <c r="E18" s="240">
        <v>3716.2</v>
      </c>
      <c r="F18" s="240">
        <f t="shared" si="0"/>
        <v>3716.2</v>
      </c>
      <c r="G18" s="240">
        <f>G19</f>
        <v>2323.08</v>
      </c>
      <c r="H18" s="242">
        <f t="shared" si="1"/>
        <v>62.512243689790651</v>
      </c>
    </row>
    <row r="19" spans="1:8" ht="26.4" x14ac:dyDescent="0.25">
      <c r="A19" s="167"/>
      <c r="B19" s="167" t="s">
        <v>174</v>
      </c>
      <c r="C19" s="167" t="s">
        <v>175</v>
      </c>
      <c r="D19" s="235"/>
      <c r="E19" s="240">
        <f t="shared" ref="E19" si="5">E20+E21</f>
        <v>3716.2</v>
      </c>
      <c r="F19" s="240">
        <f t="shared" si="0"/>
        <v>3716.2</v>
      </c>
      <c r="G19" s="240">
        <f>G20+G21</f>
        <v>2323.08</v>
      </c>
      <c r="H19" s="242">
        <f t="shared" si="1"/>
        <v>62.512243689790651</v>
      </c>
    </row>
    <row r="20" spans="1:8" ht="52.8" x14ac:dyDescent="0.25">
      <c r="A20" s="162" t="s">
        <v>242</v>
      </c>
      <c r="B20" s="162" t="s">
        <v>176</v>
      </c>
      <c r="C20" s="162" t="s">
        <v>177</v>
      </c>
      <c r="D20" s="234" t="s">
        <v>165</v>
      </c>
      <c r="E20" s="244">
        <v>3716.2</v>
      </c>
      <c r="F20" s="244">
        <f t="shared" si="0"/>
        <v>3716.2</v>
      </c>
      <c r="G20" s="244">
        <v>2278.08</v>
      </c>
      <c r="H20" s="245">
        <f t="shared" si="1"/>
        <v>61.301329314891561</v>
      </c>
    </row>
    <row r="21" spans="1:8" ht="39.6" x14ac:dyDescent="0.25">
      <c r="A21" s="162"/>
      <c r="B21" s="162">
        <v>3213</v>
      </c>
      <c r="C21" s="162" t="s">
        <v>370</v>
      </c>
      <c r="D21" s="234">
        <v>11001</v>
      </c>
      <c r="E21" s="244"/>
      <c r="F21" s="244"/>
      <c r="G21" s="244">
        <v>45</v>
      </c>
      <c r="H21" s="245"/>
    </row>
    <row r="22" spans="1:8" x14ac:dyDescent="0.25">
      <c r="A22" s="201"/>
      <c r="B22" s="202" t="s">
        <v>155</v>
      </c>
      <c r="C22" s="203"/>
      <c r="D22" s="235"/>
      <c r="E22" s="246"/>
      <c r="F22" s="240"/>
      <c r="G22" s="246"/>
      <c r="H22" s="242"/>
    </row>
    <row r="23" spans="1:8" x14ac:dyDescent="0.25">
      <c r="A23" s="201" t="s">
        <v>178</v>
      </c>
      <c r="B23" s="202" t="s">
        <v>13</v>
      </c>
      <c r="C23" s="203"/>
      <c r="D23" s="235"/>
      <c r="E23" s="240">
        <f t="shared" ref="E23:G23" si="6">E24</f>
        <v>43318.01</v>
      </c>
      <c r="F23" s="240">
        <f t="shared" si="0"/>
        <v>43318.01</v>
      </c>
      <c r="G23" s="240">
        <f t="shared" si="6"/>
        <v>16241.65</v>
      </c>
      <c r="H23" s="242">
        <f t="shared" si="1"/>
        <v>37.493989220649794</v>
      </c>
    </row>
    <row r="24" spans="1:8" ht="26.4" x14ac:dyDescent="0.25">
      <c r="A24" s="167"/>
      <c r="B24" s="167" t="s">
        <v>157</v>
      </c>
      <c r="C24" s="167" t="s">
        <v>158</v>
      </c>
      <c r="D24" s="235"/>
      <c r="E24" s="240">
        <f t="shared" ref="E24:G24" si="7">E25+E60</f>
        <v>43318.01</v>
      </c>
      <c r="F24" s="240">
        <f t="shared" si="0"/>
        <v>43318.01</v>
      </c>
      <c r="G24" s="240">
        <f t="shared" si="7"/>
        <v>16241.65</v>
      </c>
      <c r="H24" s="242">
        <f t="shared" si="1"/>
        <v>37.493989220649794</v>
      </c>
    </row>
    <row r="25" spans="1:8" x14ac:dyDescent="0.25">
      <c r="A25" s="167"/>
      <c r="B25" s="167" t="s">
        <v>172</v>
      </c>
      <c r="C25" s="167" t="s">
        <v>173</v>
      </c>
      <c r="D25" s="235"/>
      <c r="E25" s="240">
        <f>E26+E29+E36+E52</f>
        <v>42986.200000000004</v>
      </c>
      <c r="F25" s="240">
        <f t="shared" si="0"/>
        <v>42986.200000000004</v>
      </c>
      <c r="G25" s="240">
        <f>G26+G29+G36+G52</f>
        <v>16005.07</v>
      </c>
      <c r="H25" s="242">
        <f t="shared" si="1"/>
        <v>37.233042232158226</v>
      </c>
    </row>
    <row r="26" spans="1:8" ht="26.4" x14ac:dyDescent="0.25">
      <c r="A26" s="167"/>
      <c r="B26" s="167" t="s">
        <v>174</v>
      </c>
      <c r="C26" s="167" t="s">
        <v>175</v>
      </c>
      <c r="D26" s="235"/>
      <c r="E26" s="240">
        <v>331.81</v>
      </c>
      <c r="F26" s="240">
        <f t="shared" si="0"/>
        <v>331.81</v>
      </c>
      <c r="G26" s="240">
        <v>0</v>
      </c>
      <c r="H26" s="242">
        <f t="shared" si="1"/>
        <v>0</v>
      </c>
    </row>
    <row r="27" spans="1:8" x14ac:dyDescent="0.25">
      <c r="A27" s="162" t="s">
        <v>243</v>
      </c>
      <c r="B27" s="162" t="s">
        <v>179</v>
      </c>
      <c r="C27" s="162" t="s">
        <v>180</v>
      </c>
      <c r="D27" s="234" t="s">
        <v>165</v>
      </c>
      <c r="E27" s="244">
        <v>199.08</v>
      </c>
      <c r="F27" s="244">
        <f t="shared" si="0"/>
        <v>199.08</v>
      </c>
      <c r="G27" s="244">
        <v>0</v>
      </c>
      <c r="H27" s="245">
        <f t="shared" si="1"/>
        <v>0</v>
      </c>
    </row>
    <row r="28" spans="1:8" ht="39.6" x14ac:dyDescent="0.25">
      <c r="A28" s="162" t="s">
        <v>244</v>
      </c>
      <c r="B28" s="162" t="s">
        <v>182</v>
      </c>
      <c r="C28" s="162" t="s">
        <v>245</v>
      </c>
      <c r="D28" s="234" t="s">
        <v>165</v>
      </c>
      <c r="E28" s="244">
        <v>132.72999999999999</v>
      </c>
      <c r="F28" s="244">
        <f t="shared" si="0"/>
        <v>132.72999999999999</v>
      </c>
      <c r="G28" s="244">
        <v>0</v>
      </c>
      <c r="H28" s="245">
        <f t="shared" si="1"/>
        <v>0</v>
      </c>
    </row>
    <row r="29" spans="1:8" ht="26.4" x14ac:dyDescent="0.25">
      <c r="A29" s="167"/>
      <c r="B29" s="167" t="s">
        <v>183</v>
      </c>
      <c r="C29" s="167" t="s">
        <v>184</v>
      </c>
      <c r="D29" s="235"/>
      <c r="E29" s="240">
        <v>6513.12</v>
      </c>
      <c r="F29" s="240">
        <f t="shared" si="0"/>
        <v>6513.12</v>
      </c>
      <c r="G29" s="240">
        <v>1677.98</v>
      </c>
      <c r="H29" s="242">
        <f t="shared" si="1"/>
        <v>25.76307514678065</v>
      </c>
    </row>
    <row r="30" spans="1:8" ht="39.6" x14ac:dyDescent="0.25">
      <c r="A30" s="162" t="s">
        <v>246</v>
      </c>
      <c r="B30" s="162" t="s">
        <v>185</v>
      </c>
      <c r="C30" s="162" t="s">
        <v>186</v>
      </c>
      <c r="D30" s="234" t="s">
        <v>181</v>
      </c>
      <c r="E30" s="244">
        <v>398.17</v>
      </c>
      <c r="F30" s="244">
        <f t="shared" si="0"/>
        <v>398.17</v>
      </c>
      <c r="G30" s="244">
        <v>0</v>
      </c>
      <c r="H30" s="245">
        <f t="shared" si="1"/>
        <v>0</v>
      </c>
    </row>
    <row r="31" spans="1:8" ht="39.6" x14ac:dyDescent="0.25">
      <c r="A31" s="162" t="s">
        <v>247</v>
      </c>
      <c r="B31" s="162" t="s">
        <v>185</v>
      </c>
      <c r="C31" s="162" t="s">
        <v>186</v>
      </c>
      <c r="D31" s="234" t="s">
        <v>165</v>
      </c>
      <c r="E31" s="244">
        <v>1327.23</v>
      </c>
      <c r="F31" s="244">
        <f t="shared" si="0"/>
        <v>1327.23</v>
      </c>
      <c r="G31" s="244">
        <v>496.66</v>
      </c>
      <c r="H31" s="245">
        <f t="shared" si="1"/>
        <v>37.42079368308432</v>
      </c>
    </row>
    <row r="32" spans="1:8" ht="39.6" x14ac:dyDescent="0.25">
      <c r="A32" s="162" t="s">
        <v>248</v>
      </c>
      <c r="B32" s="162" t="s">
        <v>185</v>
      </c>
      <c r="C32" s="162" t="s">
        <v>186</v>
      </c>
      <c r="D32" s="234" t="s">
        <v>249</v>
      </c>
      <c r="E32" s="244"/>
      <c r="F32" s="244"/>
      <c r="G32" s="244"/>
      <c r="H32" s="245"/>
    </row>
    <row r="33" spans="1:8" x14ac:dyDescent="0.25">
      <c r="A33" s="162" t="s">
        <v>250</v>
      </c>
      <c r="B33" s="162" t="s">
        <v>251</v>
      </c>
      <c r="C33" s="162" t="s">
        <v>187</v>
      </c>
      <c r="D33" s="234" t="s">
        <v>165</v>
      </c>
      <c r="E33" s="244">
        <v>3052.62</v>
      </c>
      <c r="F33" s="244">
        <f t="shared" si="0"/>
        <v>3052.62</v>
      </c>
      <c r="G33" s="244">
        <v>1129.33</v>
      </c>
      <c r="H33" s="245">
        <f t="shared" si="1"/>
        <v>36.995433430954392</v>
      </c>
    </row>
    <row r="34" spans="1:8" ht="26.4" x14ac:dyDescent="0.25">
      <c r="A34" s="162" t="s">
        <v>252</v>
      </c>
      <c r="B34" s="162" t="s">
        <v>188</v>
      </c>
      <c r="C34" s="162" t="s">
        <v>189</v>
      </c>
      <c r="D34" s="234" t="s">
        <v>181</v>
      </c>
      <c r="E34" s="244">
        <v>1327.22</v>
      </c>
      <c r="F34" s="244">
        <f t="shared" si="0"/>
        <v>1327.22</v>
      </c>
      <c r="G34" s="244">
        <v>0</v>
      </c>
      <c r="H34" s="245">
        <f t="shared" si="1"/>
        <v>0</v>
      </c>
    </row>
    <row r="35" spans="1:8" ht="26.4" x14ac:dyDescent="0.25">
      <c r="A35" s="162" t="s">
        <v>253</v>
      </c>
      <c r="B35" s="162" t="s">
        <v>188</v>
      </c>
      <c r="C35" s="162" t="s">
        <v>189</v>
      </c>
      <c r="D35" s="234" t="s">
        <v>165</v>
      </c>
      <c r="E35" s="244">
        <v>407.88</v>
      </c>
      <c r="F35" s="244">
        <f t="shared" si="0"/>
        <v>407.88</v>
      </c>
      <c r="G35" s="244">
        <v>51.99</v>
      </c>
      <c r="H35" s="245">
        <f t="shared" si="1"/>
        <v>12.746395998823184</v>
      </c>
    </row>
    <row r="36" spans="1:8" x14ac:dyDescent="0.25">
      <c r="A36" s="167"/>
      <c r="B36" s="167" t="s">
        <v>190</v>
      </c>
      <c r="C36" s="167" t="s">
        <v>191</v>
      </c>
      <c r="D36" s="235"/>
      <c r="E36" s="240">
        <f t="shared" ref="E36" si="8">E37+E38+E39+E40+E41+E42+E43+E44+E45+E46+E47+E48+E49+E50+E51</f>
        <v>33752.26</v>
      </c>
      <c r="F36" s="240">
        <f t="shared" si="0"/>
        <v>33752.26</v>
      </c>
      <c r="G36" s="240">
        <f>G37+G38+G39+G40+G41+G42+G43+G44+G45+G46+G47+G48+G49+G50+G51</f>
        <v>13620.65</v>
      </c>
      <c r="H36" s="242">
        <f t="shared" si="1"/>
        <v>40.354779205896136</v>
      </c>
    </row>
    <row r="37" spans="1:8" ht="26.4" x14ac:dyDescent="0.25">
      <c r="A37" s="162" t="s">
        <v>254</v>
      </c>
      <c r="B37" s="162" t="s">
        <v>192</v>
      </c>
      <c r="C37" s="162" t="s">
        <v>193</v>
      </c>
      <c r="D37" s="234" t="s">
        <v>165</v>
      </c>
      <c r="E37" s="244">
        <v>1061.78</v>
      </c>
      <c r="F37" s="244">
        <f t="shared" si="0"/>
        <v>1061.78</v>
      </c>
      <c r="G37" s="244">
        <v>563.37</v>
      </c>
      <c r="H37" s="245">
        <f t="shared" si="1"/>
        <v>53.059014108384041</v>
      </c>
    </row>
    <row r="38" spans="1:8" ht="26.4" x14ac:dyDescent="0.25">
      <c r="A38" s="162" t="s">
        <v>255</v>
      </c>
      <c r="B38" s="162" t="s">
        <v>192</v>
      </c>
      <c r="C38" s="162" t="s">
        <v>193</v>
      </c>
      <c r="D38" s="234" t="s">
        <v>181</v>
      </c>
      <c r="E38" s="244">
        <v>0</v>
      </c>
      <c r="F38" s="244">
        <f t="shared" si="0"/>
        <v>0</v>
      </c>
      <c r="G38" s="244">
        <v>0</v>
      </c>
      <c r="H38" s="245"/>
    </row>
    <row r="39" spans="1:8" ht="39.6" x14ac:dyDescent="0.25">
      <c r="A39" s="162" t="s">
        <v>256</v>
      </c>
      <c r="B39" s="162" t="s">
        <v>257</v>
      </c>
      <c r="C39" s="162" t="s">
        <v>258</v>
      </c>
      <c r="D39" s="234" t="s">
        <v>165</v>
      </c>
      <c r="E39" s="244">
        <v>530.89</v>
      </c>
      <c r="F39" s="244">
        <f t="shared" si="0"/>
        <v>530.89</v>
      </c>
      <c r="G39" s="244">
        <v>1037.9000000000001</v>
      </c>
      <c r="H39" s="245">
        <f t="shared" si="1"/>
        <v>195.50189304752399</v>
      </c>
    </row>
    <row r="40" spans="1:8" ht="26.4" x14ac:dyDescent="0.25">
      <c r="A40" s="162" t="s">
        <v>259</v>
      </c>
      <c r="B40" s="162" t="s">
        <v>194</v>
      </c>
      <c r="C40" s="162" t="s">
        <v>195</v>
      </c>
      <c r="D40" s="234" t="s">
        <v>165</v>
      </c>
      <c r="E40" s="244">
        <v>1327.23</v>
      </c>
      <c r="F40" s="244">
        <f t="shared" si="0"/>
        <v>1327.23</v>
      </c>
      <c r="G40" s="244">
        <v>1288.06</v>
      </c>
      <c r="H40" s="245">
        <f t="shared" si="1"/>
        <v>97.048740610142929</v>
      </c>
    </row>
    <row r="41" spans="1:8" ht="26.4" x14ac:dyDescent="0.25">
      <c r="A41" s="162" t="s">
        <v>260</v>
      </c>
      <c r="B41" s="162" t="s">
        <v>194</v>
      </c>
      <c r="C41" s="162" t="s">
        <v>195</v>
      </c>
      <c r="D41" s="234" t="s">
        <v>181</v>
      </c>
      <c r="E41" s="244">
        <v>1990.84</v>
      </c>
      <c r="F41" s="244">
        <f t="shared" si="0"/>
        <v>1990.84</v>
      </c>
      <c r="G41" s="244">
        <v>0</v>
      </c>
      <c r="H41" s="245">
        <f t="shared" si="1"/>
        <v>0</v>
      </c>
    </row>
    <row r="42" spans="1:8" x14ac:dyDescent="0.25">
      <c r="A42" s="162" t="s">
        <v>261</v>
      </c>
      <c r="B42" s="162" t="s">
        <v>262</v>
      </c>
      <c r="C42" s="162" t="s">
        <v>263</v>
      </c>
      <c r="D42" s="234" t="s">
        <v>165</v>
      </c>
      <c r="E42" s="244">
        <v>5308.91</v>
      </c>
      <c r="F42" s="244">
        <f t="shared" si="0"/>
        <v>5308.91</v>
      </c>
      <c r="G42" s="244">
        <v>2418.81</v>
      </c>
      <c r="H42" s="245">
        <f t="shared" si="1"/>
        <v>45.561329915180323</v>
      </c>
    </row>
    <row r="43" spans="1:8" ht="26.4" x14ac:dyDescent="0.25">
      <c r="A43" s="162" t="s">
        <v>264</v>
      </c>
      <c r="B43" s="162" t="s">
        <v>196</v>
      </c>
      <c r="C43" s="162" t="s">
        <v>197</v>
      </c>
      <c r="D43" s="234" t="s">
        <v>165</v>
      </c>
      <c r="E43" s="244">
        <v>663.61</v>
      </c>
      <c r="F43" s="244">
        <f t="shared" si="0"/>
        <v>663.61</v>
      </c>
      <c r="G43" s="244">
        <v>519.42999999999995</v>
      </c>
      <c r="H43" s="245">
        <f t="shared" si="1"/>
        <v>78.273383463178675</v>
      </c>
    </row>
    <row r="44" spans="1:8" ht="26.4" x14ac:dyDescent="0.25">
      <c r="A44" s="162" t="s">
        <v>265</v>
      </c>
      <c r="B44" s="162" t="s">
        <v>196</v>
      </c>
      <c r="C44" s="162" t="s">
        <v>197</v>
      </c>
      <c r="D44" s="234" t="s">
        <v>181</v>
      </c>
      <c r="E44" s="244">
        <v>398.17</v>
      </c>
      <c r="F44" s="244">
        <f t="shared" si="0"/>
        <v>398.17</v>
      </c>
      <c r="G44" s="244">
        <v>0</v>
      </c>
      <c r="H44" s="245">
        <f t="shared" si="1"/>
        <v>0</v>
      </c>
    </row>
    <row r="45" spans="1:8" ht="39.6" x14ac:dyDescent="0.25">
      <c r="A45" s="162" t="s">
        <v>266</v>
      </c>
      <c r="B45" s="162" t="s">
        <v>198</v>
      </c>
      <c r="C45" s="162" t="s">
        <v>199</v>
      </c>
      <c r="D45" s="234" t="s">
        <v>165</v>
      </c>
      <c r="E45" s="244">
        <v>132.72</v>
      </c>
      <c r="F45" s="244">
        <f t="shared" si="0"/>
        <v>132.72</v>
      </c>
      <c r="G45" s="244">
        <v>0</v>
      </c>
      <c r="H45" s="245">
        <f t="shared" si="1"/>
        <v>0</v>
      </c>
    </row>
    <row r="46" spans="1:8" ht="26.4" x14ac:dyDescent="0.25">
      <c r="A46" s="162" t="s">
        <v>267</v>
      </c>
      <c r="B46" s="162" t="s">
        <v>200</v>
      </c>
      <c r="C46" s="162" t="s">
        <v>201</v>
      </c>
      <c r="D46" s="234" t="s">
        <v>181</v>
      </c>
      <c r="E46" s="244">
        <v>663.61</v>
      </c>
      <c r="F46" s="244">
        <f t="shared" si="0"/>
        <v>663.61</v>
      </c>
      <c r="G46" s="244">
        <v>0</v>
      </c>
      <c r="H46" s="245">
        <f t="shared" si="1"/>
        <v>0</v>
      </c>
    </row>
    <row r="47" spans="1:8" ht="26.4" x14ac:dyDescent="0.25">
      <c r="A47" s="162" t="s">
        <v>268</v>
      </c>
      <c r="B47" s="162" t="s">
        <v>200</v>
      </c>
      <c r="C47" s="162" t="s">
        <v>202</v>
      </c>
      <c r="D47" s="234" t="s">
        <v>165</v>
      </c>
      <c r="E47" s="244">
        <v>11817.81</v>
      </c>
      <c r="F47" s="244">
        <f t="shared" si="0"/>
        <v>11817.81</v>
      </c>
      <c r="G47" s="244">
        <v>6295.13</v>
      </c>
      <c r="H47" s="245">
        <f t="shared" si="1"/>
        <v>53.2681605136654</v>
      </c>
    </row>
    <row r="48" spans="1:8" x14ac:dyDescent="0.25">
      <c r="A48" s="162" t="s">
        <v>269</v>
      </c>
      <c r="B48" s="162" t="s">
        <v>203</v>
      </c>
      <c r="C48" s="162" t="s">
        <v>204</v>
      </c>
      <c r="D48" s="234" t="s">
        <v>165</v>
      </c>
      <c r="E48" s="244">
        <v>530.89</v>
      </c>
      <c r="F48" s="244">
        <f t="shared" si="0"/>
        <v>530.89</v>
      </c>
      <c r="G48" s="244">
        <v>166.81</v>
      </c>
      <c r="H48" s="245">
        <f t="shared" si="1"/>
        <v>31.420821639134282</v>
      </c>
    </row>
    <row r="49" spans="1:8" x14ac:dyDescent="0.25">
      <c r="A49" s="162" t="s">
        <v>270</v>
      </c>
      <c r="B49" s="162" t="s">
        <v>203</v>
      </c>
      <c r="C49" s="162" t="s">
        <v>204</v>
      </c>
      <c r="D49" s="234" t="s">
        <v>181</v>
      </c>
      <c r="E49" s="244">
        <v>265.45</v>
      </c>
      <c r="F49" s="244">
        <f t="shared" si="0"/>
        <v>265.45</v>
      </c>
      <c r="G49" s="244">
        <v>0</v>
      </c>
      <c r="H49" s="245">
        <f t="shared" si="1"/>
        <v>0</v>
      </c>
    </row>
    <row r="50" spans="1:8" x14ac:dyDescent="0.25">
      <c r="A50" s="162" t="s">
        <v>271</v>
      </c>
      <c r="B50" s="162" t="s">
        <v>205</v>
      </c>
      <c r="C50" s="162" t="s">
        <v>206</v>
      </c>
      <c r="D50" s="234" t="s">
        <v>181</v>
      </c>
      <c r="E50" s="244">
        <v>5078.67</v>
      </c>
      <c r="F50" s="244">
        <f t="shared" si="0"/>
        <v>5078.67</v>
      </c>
      <c r="G50" s="244">
        <v>0</v>
      </c>
      <c r="H50" s="245">
        <f t="shared" si="1"/>
        <v>0</v>
      </c>
    </row>
    <row r="51" spans="1:8" x14ac:dyDescent="0.25">
      <c r="A51" s="162" t="s">
        <v>272</v>
      </c>
      <c r="B51" s="162" t="s">
        <v>205</v>
      </c>
      <c r="C51" s="162" t="s">
        <v>206</v>
      </c>
      <c r="D51" s="234" t="s">
        <v>165</v>
      </c>
      <c r="E51" s="244">
        <v>3981.68</v>
      </c>
      <c r="F51" s="244">
        <f t="shared" si="0"/>
        <v>3981.68</v>
      </c>
      <c r="G51" s="244">
        <v>1331.14</v>
      </c>
      <c r="H51" s="245">
        <f t="shared" si="1"/>
        <v>33.431616804966751</v>
      </c>
    </row>
    <row r="52" spans="1:8" ht="26.4" x14ac:dyDescent="0.25">
      <c r="A52" s="167"/>
      <c r="B52" s="167" t="s">
        <v>210</v>
      </c>
      <c r="C52" s="167" t="s">
        <v>211</v>
      </c>
      <c r="D52" s="235"/>
      <c r="E52" s="240">
        <f t="shared" ref="E52:G52" si="9">E53+E54+E55+E56+E57+E58+E59</f>
        <v>2389.0099999999998</v>
      </c>
      <c r="F52" s="240">
        <f t="shared" si="0"/>
        <v>2389.0099999999998</v>
      </c>
      <c r="G52" s="240">
        <f t="shared" si="9"/>
        <v>706.44</v>
      </c>
      <c r="H52" s="242">
        <f t="shared" si="1"/>
        <v>29.570407825835808</v>
      </c>
    </row>
    <row r="53" spans="1:8" x14ac:dyDescent="0.25">
      <c r="A53" s="162" t="s">
        <v>273</v>
      </c>
      <c r="B53" s="162" t="s">
        <v>274</v>
      </c>
      <c r="C53" s="162" t="s">
        <v>275</v>
      </c>
      <c r="D53" s="234" t="s">
        <v>165</v>
      </c>
      <c r="E53" s="244">
        <v>1327.23</v>
      </c>
      <c r="F53" s="244">
        <f t="shared" si="0"/>
        <v>1327.23</v>
      </c>
      <c r="G53" s="244">
        <v>524</v>
      </c>
      <c r="H53" s="245">
        <f t="shared" si="1"/>
        <v>39.480723009576337</v>
      </c>
    </row>
    <row r="54" spans="1:8" x14ac:dyDescent="0.25">
      <c r="A54" s="162" t="s">
        <v>276</v>
      </c>
      <c r="B54" s="162" t="s">
        <v>274</v>
      </c>
      <c r="C54" s="162" t="s">
        <v>275</v>
      </c>
      <c r="D54" s="234" t="s">
        <v>181</v>
      </c>
      <c r="E54" s="244">
        <v>0</v>
      </c>
      <c r="F54" s="244">
        <f t="shared" si="0"/>
        <v>0</v>
      </c>
      <c r="G54" s="244">
        <v>0</v>
      </c>
      <c r="H54" s="245"/>
    </row>
    <row r="55" spans="1:8" x14ac:dyDescent="0.25">
      <c r="A55" s="162" t="s">
        <v>277</v>
      </c>
      <c r="B55" s="162" t="s">
        <v>212</v>
      </c>
      <c r="C55" s="162" t="s">
        <v>213</v>
      </c>
      <c r="D55" s="234" t="s">
        <v>165</v>
      </c>
      <c r="E55" s="244">
        <v>265.45</v>
      </c>
      <c r="F55" s="244">
        <f t="shared" si="0"/>
        <v>265.45</v>
      </c>
      <c r="G55" s="244">
        <v>109.93</v>
      </c>
      <c r="H55" s="245">
        <f t="shared" si="1"/>
        <v>41.412695422866832</v>
      </c>
    </row>
    <row r="56" spans="1:8" x14ac:dyDescent="0.25">
      <c r="A56" s="162" t="s">
        <v>278</v>
      </c>
      <c r="B56" s="162" t="s">
        <v>212</v>
      </c>
      <c r="C56" s="162" t="s">
        <v>213</v>
      </c>
      <c r="D56" s="234" t="s">
        <v>181</v>
      </c>
      <c r="E56" s="244">
        <v>398.17</v>
      </c>
      <c r="F56" s="244">
        <f t="shared" si="0"/>
        <v>398.17</v>
      </c>
      <c r="G56" s="244">
        <v>0</v>
      </c>
      <c r="H56" s="245">
        <f t="shared" si="1"/>
        <v>0</v>
      </c>
    </row>
    <row r="57" spans="1:8" x14ac:dyDescent="0.25">
      <c r="A57" s="162" t="s">
        <v>279</v>
      </c>
      <c r="B57" s="162" t="s">
        <v>214</v>
      </c>
      <c r="C57" s="162" t="s">
        <v>215</v>
      </c>
      <c r="D57" s="234" t="s">
        <v>165</v>
      </c>
      <c r="E57" s="244">
        <v>132.72</v>
      </c>
      <c r="F57" s="244">
        <f t="shared" si="0"/>
        <v>132.72</v>
      </c>
      <c r="G57" s="244">
        <v>52.56</v>
      </c>
      <c r="H57" s="245">
        <f t="shared" si="1"/>
        <v>39.602169981916816</v>
      </c>
    </row>
    <row r="58" spans="1:8" x14ac:dyDescent="0.25">
      <c r="A58" s="162" t="s">
        <v>280</v>
      </c>
      <c r="B58" s="162" t="s">
        <v>214</v>
      </c>
      <c r="C58" s="162" t="s">
        <v>215</v>
      </c>
      <c r="D58" s="234" t="s">
        <v>181</v>
      </c>
      <c r="E58" s="244">
        <v>132.72</v>
      </c>
      <c r="F58" s="244">
        <f t="shared" si="0"/>
        <v>132.72</v>
      </c>
      <c r="G58" s="244">
        <v>0</v>
      </c>
      <c r="H58" s="245">
        <f t="shared" si="1"/>
        <v>0</v>
      </c>
    </row>
    <row r="59" spans="1:8" ht="26.4" x14ac:dyDescent="0.25">
      <c r="A59" s="162" t="s">
        <v>281</v>
      </c>
      <c r="B59" s="162" t="s">
        <v>216</v>
      </c>
      <c r="C59" s="162" t="s">
        <v>217</v>
      </c>
      <c r="D59" s="234" t="s">
        <v>165</v>
      </c>
      <c r="E59" s="244">
        <v>132.72</v>
      </c>
      <c r="F59" s="244">
        <f t="shared" si="0"/>
        <v>132.72</v>
      </c>
      <c r="G59" s="244">
        <v>19.95</v>
      </c>
      <c r="H59" s="245">
        <f t="shared" si="1"/>
        <v>15.031645569620252</v>
      </c>
    </row>
    <row r="60" spans="1:8" x14ac:dyDescent="0.25">
      <c r="A60" s="167"/>
      <c r="B60" s="167" t="s">
        <v>218</v>
      </c>
      <c r="C60" s="167" t="s">
        <v>219</v>
      </c>
      <c r="D60" s="235"/>
      <c r="E60" s="240">
        <v>331.81</v>
      </c>
      <c r="F60" s="240">
        <f t="shared" si="0"/>
        <v>331.81</v>
      </c>
      <c r="G60" s="240">
        <v>236.58</v>
      </c>
      <c r="H60" s="242">
        <f t="shared" si="1"/>
        <v>71.299840270034053</v>
      </c>
    </row>
    <row r="61" spans="1:8" ht="26.4" x14ac:dyDescent="0.25">
      <c r="A61" s="167"/>
      <c r="B61" s="167" t="s">
        <v>220</v>
      </c>
      <c r="C61" s="167" t="s">
        <v>221</v>
      </c>
      <c r="D61" s="235"/>
      <c r="E61" s="240">
        <v>331.81</v>
      </c>
      <c r="F61" s="240">
        <f t="shared" si="0"/>
        <v>331.81</v>
      </c>
      <c r="G61" s="240">
        <v>236.58</v>
      </c>
      <c r="H61" s="242">
        <f t="shared" si="1"/>
        <v>71.299840270034053</v>
      </c>
    </row>
    <row r="62" spans="1:8" ht="39.6" x14ac:dyDescent="0.25">
      <c r="A62" s="162" t="s">
        <v>282</v>
      </c>
      <c r="B62" s="162" t="s">
        <v>222</v>
      </c>
      <c r="C62" s="162" t="s">
        <v>223</v>
      </c>
      <c r="D62" s="234" t="s">
        <v>165</v>
      </c>
      <c r="E62" s="244">
        <v>331.81</v>
      </c>
      <c r="F62" s="244">
        <f t="shared" si="0"/>
        <v>331.81</v>
      </c>
      <c r="G62" s="244">
        <v>236.58</v>
      </c>
      <c r="H62" s="245">
        <f t="shared" si="1"/>
        <v>71.299840270034053</v>
      </c>
    </row>
    <row r="63" spans="1:8" x14ac:dyDescent="0.25">
      <c r="A63" s="201"/>
      <c r="B63" s="202" t="s">
        <v>155</v>
      </c>
      <c r="C63" s="203"/>
      <c r="D63" s="235"/>
      <c r="E63" s="246"/>
      <c r="F63" s="240"/>
      <c r="G63" s="246"/>
      <c r="H63" s="242"/>
    </row>
    <row r="64" spans="1:8" x14ac:dyDescent="0.25">
      <c r="A64" s="201" t="s">
        <v>283</v>
      </c>
      <c r="B64" s="202" t="s">
        <v>284</v>
      </c>
      <c r="C64" s="203"/>
      <c r="D64" s="235"/>
      <c r="E64" s="240">
        <v>1990</v>
      </c>
      <c r="F64" s="240">
        <f t="shared" si="0"/>
        <v>1990</v>
      </c>
      <c r="G64" s="240">
        <v>0</v>
      </c>
      <c r="H64" s="242">
        <f t="shared" si="1"/>
        <v>0</v>
      </c>
    </row>
    <row r="65" spans="1:8" ht="39.6" x14ac:dyDescent="0.25">
      <c r="A65" s="167"/>
      <c r="B65" s="167" t="s">
        <v>224</v>
      </c>
      <c r="C65" s="167" t="s">
        <v>225</v>
      </c>
      <c r="D65" s="235"/>
      <c r="E65" s="240">
        <v>1990</v>
      </c>
      <c r="F65" s="240">
        <f t="shared" si="0"/>
        <v>1990</v>
      </c>
      <c r="G65" s="240">
        <v>0</v>
      </c>
      <c r="H65" s="242">
        <f t="shared" si="1"/>
        <v>0</v>
      </c>
    </row>
    <row r="66" spans="1:8" ht="39.6" x14ac:dyDescent="0.25">
      <c r="A66" s="167"/>
      <c r="B66" s="167" t="s">
        <v>226</v>
      </c>
      <c r="C66" s="167" t="s">
        <v>227</v>
      </c>
      <c r="D66" s="235"/>
      <c r="E66" s="240">
        <v>1990</v>
      </c>
      <c r="F66" s="240">
        <f t="shared" si="0"/>
        <v>1990</v>
      </c>
      <c r="G66" s="240">
        <v>0</v>
      </c>
      <c r="H66" s="242">
        <f t="shared" si="1"/>
        <v>0</v>
      </c>
    </row>
    <row r="67" spans="1:8" ht="26.4" x14ac:dyDescent="0.25">
      <c r="A67" s="167"/>
      <c r="B67" s="167" t="s">
        <v>228</v>
      </c>
      <c r="C67" s="167" t="s">
        <v>229</v>
      </c>
      <c r="D67" s="235"/>
      <c r="E67" s="240">
        <v>1990</v>
      </c>
      <c r="F67" s="240">
        <f t="shared" si="0"/>
        <v>1990</v>
      </c>
      <c r="G67" s="240">
        <v>0</v>
      </c>
      <c r="H67" s="242">
        <f t="shared" si="1"/>
        <v>0</v>
      </c>
    </row>
    <row r="68" spans="1:8" ht="26.4" x14ac:dyDescent="0.25">
      <c r="A68" s="162" t="s">
        <v>285</v>
      </c>
      <c r="B68" s="162" t="s">
        <v>230</v>
      </c>
      <c r="C68" s="162" t="s">
        <v>231</v>
      </c>
      <c r="D68" s="234" t="s">
        <v>165</v>
      </c>
      <c r="E68" s="244">
        <v>1990</v>
      </c>
      <c r="F68" s="244">
        <f t="shared" si="0"/>
        <v>1990</v>
      </c>
      <c r="G68" s="244">
        <v>0</v>
      </c>
      <c r="H68" s="245">
        <f t="shared" si="1"/>
        <v>0</v>
      </c>
    </row>
    <row r="69" spans="1:8" x14ac:dyDescent="0.25">
      <c r="A69" s="201"/>
      <c r="B69" s="202" t="s">
        <v>155</v>
      </c>
      <c r="C69" s="203"/>
      <c r="D69" s="235"/>
      <c r="E69" s="246"/>
      <c r="F69" s="240"/>
      <c r="G69" s="246"/>
      <c r="H69" s="242"/>
    </row>
    <row r="70" spans="1:8" x14ac:dyDescent="0.25">
      <c r="A70" s="201" t="s">
        <v>286</v>
      </c>
      <c r="B70" s="202" t="s">
        <v>287</v>
      </c>
      <c r="C70" s="203"/>
      <c r="D70" s="235"/>
      <c r="E70" s="240">
        <v>65033</v>
      </c>
      <c r="F70" s="240">
        <f t="shared" si="0"/>
        <v>65033</v>
      </c>
      <c r="G70" s="240">
        <v>0</v>
      </c>
      <c r="H70" s="242">
        <f t="shared" si="1"/>
        <v>0</v>
      </c>
    </row>
    <row r="71" spans="1:8" ht="39.6" x14ac:dyDescent="0.25">
      <c r="A71" s="167"/>
      <c r="B71" s="167" t="s">
        <v>224</v>
      </c>
      <c r="C71" s="167" t="s">
        <v>225</v>
      </c>
      <c r="D71" s="235"/>
      <c r="E71" s="240">
        <v>65033</v>
      </c>
      <c r="F71" s="240">
        <f t="shared" ref="F71:F134" si="10">E71</f>
        <v>65033</v>
      </c>
      <c r="G71" s="240">
        <v>0</v>
      </c>
      <c r="H71" s="242">
        <f>(G71/E71)*100</f>
        <v>0</v>
      </c>
    </row>
    <row r="72" spans="1:8" ht="39.6" x14ac:dyDescent="0.25">
      <c r="A72" s="167"/>
      <c r="B72" s="167" t="s">
        <v>288</v>
      </c>
      <c r="C72" s="167" t="s">
        <v>289</v>
      </c>
      <c r="D72" s="235"/>
      <c r="E72" s="240">
        <v>65033</v>
      </c>
      <c r="F72" s="240">
        <f t="shared" si="10"/>
        <v>65033</v>
      </c>
      <c r="G72" s="240">
        <v>0</v>
      </c>
      <c r="H72" s="242">
        <f>(G72/E72)*100</f>
        <v>0</v>
      </c>
    </row>
    <row r="73" spans="1:8" ht="26.4" x14ac:dyDescent="0.25">
      <c r="A73" s="167"/>
      <c r="B73" s="167" t="s">
        <v>290</v>
      </c>
      <c r="C73" s="167" t="s">
        <v>291</v>
      </c>
      <c r="D73" s="235"/>
      <c r="E73" s="240">
        <v>65033</v>
      </c>
      <c r="F73" s="240">
        <f t="shared" si="10"/>
        <v>65033</v>
      </c>
      <c r="G73" s="240">
        <v>0</v>
      </c>
      <c r="H73" s="242">
        <f>(G73/E73)*100</f>
        <v>0</v>
      </c>
    </row>
    <row r="74" spans="1:8" x14ac:dyDescent="0.25">
      <c r="A74" s="162" t="s">
        <v>292</v>
      </c>
      <c r="B74" s="162" t="s">
        <v>293</v>
      </c>
      <c r="C74" s="162" t="s">
        <v>294</v>
      </c>
      <c r="D74" s="234" t="s">
        <v>249</v>
      </c>
      <c r="E74" s="244">
        <v>13272</v>
      </c>
      <c r="F74" s="244">
        <f t="shared" si="10"/>
        <v>13272</v>
      </c>
      <c r="G74" s="244">
        <v>0</v>
      </c>
      <c r="H74" s="245">
        <f>(G74/E74)*100</f>
        <v>0</v>
      </c>
    </row>
    <row r="75" spans="1:8" x14ac:dyDescent="0.25">
      <c r="A75" s="162" t="s">
        <v>295</v>
      </c>
      <c r="B75" s="162" t="s">
        <v>293</v>
      </c>
      <c r="C75" s="162" t="s">
        <v>294</v>
      </c>
      <c r="D75" s="234" t="s">
        <v>296</v>
      </c>
      <c r="E75" s="244">
        <v>3981</v>
      </c>
      <c r="F75" s="244">
        <f t="shared" si="10"/>
        <v>3981</v>
      </c>
      <c r="G75" s="244">
        <v>0</v>
      </c>
      <c r="H75" s="245">
        <f>(G75/E75)*100</f>
        <v>0</v>
      </c>
    </row>
    <row r="76" spans="1:8" x14ac:dyDescent="0.25">
      <c r="A76" s="162" t="s">
        <v>297</v>
      </c>
      <c r="B76" s="162" t="s">
        <v>293</v>
      </c>
      <c r="C76" s="162" t="s">
        <v>294</v>
      </c>
      <c r="D76" s="234" t="s">
        <v>165</v>
      </c>
      <c r="E76" s="244">
        <v>47780</v>
      </c>
      <c r="F76" s="244">
        <f t="shared" si="10"/>
        <v>47780</v>
      </c>
      <c r="G76" s="244">
        <v>0</v>
      </c>
      <c r="H76" s="245">
        <f>(G76/E76)*100</f>
        <v>0</v>
      </c>
    </row>
    <row r="77" spans="1:8" x14ac:dyDescent="0.25">
      <c r="A77" s="162" t="s">
        <v>298</v>
      </c>
      <c r="B77" s="162" t="s">
        <v>293</v>
      </c>
      <c r="C77" s="162" t="s">
        <v>294</v>
      </c>
      <c r="D77" s="234" t="s">
        <v>181</v>
      </c>
      <c r="E77" s="244">
        <v>0</v>
      </c>
      <c r="F77" s="244">
        <f t="shared" si="10"/>
        <v>0</v>
      </c>
      <c r="G77" s="244">
        <v>0</v>
      </c>
      <c r="H77" s="245"/>
    </row>
    <row r="78" spans="1:8" x14ac:dyDescent="0.25">
      <c r="A78" s="167" t="s">
        <v>299</v>
      </c>
      <c r="B78" s="199" t="s">
        <v>300</v>
      </c>
      <c r="C78" s="200"/>
      <c r="D78" s="235"/>
      <c r="E78" s="240">
        <v>9295</v>
      </c>
      <c r="F78" s="240">
        <f t="shared" si="10"/>
        <v>9295</v>
      </c>
      <c r="G78" s="240">
        <v>0</v>
      </c>
      <c r="H78" s="242">
        <f>(G78/E78)*100</f>
        <v>0</v>
      </c>
    </row>
    <row r="79" spans="1:8" x14ac:dyDescent="0.25">
      <c r="A79" s="168"/>
      <c r="B79" s="169"/>
      <c r="C79" s="163"/>
      <c r="D79" s="234"/>
      <c r="E79" s="244"/>
      <c r="F79" s="244"/>
      <c r="G79" s="244"/>
      <c r="H79" s="245"/>
    </row>
    <row r="80" spans="1:8" x14ac:dyDescent="0.25">
      <c r="A80" s="201"/>
      <c r="B80" s="202" t="s">
        <v>155</v>
      </c>
      <c r="C80" s="203"/>
      <c r="D80" s="235"/>
      <c r="E80" s="246"/>
      <c r="F80" s="240"/>
      <c r="G80" s="246"/>
      <c r="H80" s="242"/>
    </row>
    <row r="81" spans="1:8" x14ac:dyDescent="0.25">
      <c r="A81" s="201" t="s">
        <v>301</v>
      </c>
      <c r="B81" s="202" t="s">
        <v>302</v>
      </c>
      <c r="C81" s="203"/>
      <c r="D81" s="235"/>
      <c r="E81" s="240">
        <v>9295</v>
      </c>
      <c r="F81" s="240">
        <f t="shared" si="10"/>
        <v>9295</v>
      </c>
      <c r="G81" s="240">
        <v>0</v>
      </c>
      <c r="H81" s="242">
        <f>(G81/E81)*100</f>
        <v>0</v>
      </c>
    </row>
    <row r="82" spans="1:8" ht="26.4" x14ac:dyDescent="0.25">
      <c r="A82" s="167"/>
      <c r="B82" s="167" t="s">
        <v>157</v>
      </c>
      <c r="C82" s="167" t="s">
        <v>158</v>
      </c>
      <c r="D82" s="235"/>
      <c r="E82" s="240">
        <v>9295</v>
      </c>
      <c r="F82" s="240">
        <f t="shared" si="10"/>
        <v>9295</v>
      </c>
      <c r="G82" s="240">
        <v>0</v>
      </c>
      <c r="H82" s="242">
        <f>(G82/E82)*100</f>
        <v>0</v>
      </c>
    </row>
    <row r="83" spans="1:8" x14ac:dyDescent="0.25">
      <c r="A83" s="167"/>
      <c r="B83" s="167" t="s">
        <v>172</v>
      </c>
      <c r="C83" s="167" t="s">
        <v>173</v>
      </c>
      <c r="D83" s="235"/>
      <c r="E83" s="240">
        <v>9295</v>
      </c>
      <c r="F83" s="240">
        <f t="shared" si="10"/>
        <v>9295</v>
      </c>
      <c r="G83" s="240">
        <v>0</v>
      </c>
      <c r="H83" s="242">
        <f>(G83/E83)*100</f>
        <v>0</v>
      </c>
    </row>
    <row r="84" spans="1:8" x14ac:dyDescent="0.25">
      <c r="A84" s="167"/>
      <c r="B84" s="167" t="s">
        <v>190</v>
      </c>
      <c r="C84" s="167" t="s">
        <v>191</v>
      </c>
      <c r="D84" s="235"/>
      <c r="E84" s="240">
        <v>9295</v>
      </c>
      <c r="F84" s="240">
        <f t="shared" si="10"/>
        <v>9295</v>
      </c>
      <c r="G84" s="240">
        <v>0</v>
      </c>
      <c r="H84" s="242">
        <f>(G84/E84)*100</f>
        <v>0</v>
      </c>
    </row>
    <row r="85" spans="1:8" ht="26.4" x14ac:dyDescent="0.25">
      <c r="A85" s="162" t="s">
        <v>303</v>
      </c>
      <c r="B85" s="162" t="s">
        <v>200</v>
      </c>
      <c r="C85" s="162" t="s">
        <v>201</v>
      </c>
      <c r="D85" s="234" t="s">
        <v>165</v>
      </c>
      <c r="E85" s="244">
        <v>9295</v>
      </c>
      <c r="F85" s="244">
        <f t="shared" si="10"/>
        <v>9295</v>
      </c>
      <c r="G85" s="244">
        <v>0</v>
      </c>
      <c r="H85" s="245">
        <f>(G85/E85)*100</f>
        <v>0</v>
      </c>
    </row>
    <row r="86" spans="1:8" ht="39.6" x14ac:dyDescent="0.25">
      <c r="A86" s="167"/>
      <c r="B86" s="167" t="s">
        <v>224</v>
      </c>
      <c r="C86" s="167" t="s">
        <v>225</v>
      </c>
      <c r="D86" s="235"/>
      <c r="E86" s="240">
        <v>0</v>
      </c>
      <c r="F86" s="240">
        <f t="shared" si="10"/>
        <v>0</v>
      </c>
      <c r="G86" s="240">
        <v>0</v>
      </c>
      <c r="H86" s="242"/>
    </row>
    <row r="87" spans="1:8" ht="39.6" x14ac:dyDescent="0.25">
      <c r="A87" s="167"/>
      <c r="B87" s="167" t="s">
        <v>226</v>
      </c>
      <c r="C87" s="167" t="s">
        <v>227</v>
      </c>
      <c r="D87" s="235"/>
      <c r="E87" s="240">
        <v>0</v>
      </c>
      <c r="F87" s="240">
        <f t="shared" si="10"/>
        <v>0</v>
      </c>
      <c r="G87" s="240">
        <v>0</v>
      </c>
      <c r="H87" s="242"/>
    </row>
    <row r="88" spans="1:8" ht="26.4" x14ac:dyDescent="0.25">
      <c r="A88" s="167"/>
      <c r="B88" s="167" t="s">
        <v>304</v>
      </c>
      <c r="C88" s="167" t="s">
        <v>305</v>
      </c>
      <c r="D88" s="235"/>
      <c r="E88" s="240">
        <v>0</v>
      </c>
      <c r="F88" s="240">
        <f t="shared" si="10"/>
        <v>0</v>
      </c>
      <c r="G88" s="240">
        <v>0</v>
      </c>
      <c r="H88" s="242"/>
    </row>
    <row r="89" spans="1:8" ht="39.6" x14ac:dyDescent="0.25">
      <c r="A89" s="162" t="s">
        <v>306</v>
      </c>
      <c r="B89" s="162" t="s">
        <v>307</v>
      </c>
      <c r="C89" s="162" t="s">
        <v>308</v>
      </c>
      <c r="D89" s="234" t="s">
        <v>165</v>
      </c>
      <c r="E89" s="244">
        <v>0</v>
      </c>
      <c r="F89" s="244">
        <f t="shared" si="10"/>
        <v>0</v>
      </c>
      <c r="G89" s="244">
        <v>0</v>
      </c>
      <c r="H89" s="245"/>
    </row>
    <row r="90" spans="1:8" x14ac:dyDescent="0.25">
      <c r="A90" s="167" t="s">
        <v>232</v>
      </c>
      <c r="B90" s="199" t="s">
        <v>233</v>
      </c>
      <c r="C90" s="200"/>
      <c r="D90" s="235"/>
      <c r="E90" s="240">
        <f t="shared" ref="E90" si="11">E93+E101+E107+E118</f>
        <v>3849</v>
      </c>
      <c r="F90" s="240">
        <f t="shared" si="10"/>
        <v>3849</v>
      </c>
      <c r="G90" s="240">
        <f>G93+G101+G107+G118</f>
        <v>93.25</v>
      </c>
      <c r="H90" s="242">
        <f>(G90/E90)*100</f>
        <v>2.4227071966744607</v>
      </c>
    </row>
    <row r="91" spans="1:8" x14ac:dyDescent="0.25">
      <c r="A91" s="204"/>
      <c r="B91" s="205"/>
      <c r="C91" s="200"/>
      <c r="D91" s="235"/>
      <c r="E91" s="240"/>
      <c r="F91" s="240"/>
      <c r="G91" s="240"/>
      <c r="H91" s="242"/>
    </row>
    <row r="92" spans="1:8" x14ac:dyDescent="0.25">
      <c r="A92" s="201"/>
      <c r="B92" s="202" t="s">
        <v>155</v>
      </c>
      <c r="C92" s="203"/>
      <c r="D92" s="235"/>
      <c r="E92" s="246"/>
      <c r="F92" s="240"/>
      <c r="G92" s="246"/>
      <c r="H92" s="242"/>
    </row>
    <row r="93" spans="1:8" x14ac:dyDescent="0.25">
      <c r="A93" s="201" t="s">
        <v>309</v>
      </c>
      <c r="B93" s="202" t="s">
        <v>310</v>
      </c>
      <c r="C93" s="203"/>
      <c r="D93" s="235"/>
      <c r="E93" s="240">
        <v>664</v>
      </c>
      <c r="F93" s="240">
        <f t="shared" si="10"/>
        <v>664</v>
      </c>
      <c r="G93" s="240">
        <v>0</v>
      </c>
      <c r="H93" s="242">
        <f>(G93/E93)*100</f>
        <v>0</v>
      </c>
    </row>
    <row r="94" spans="1:8" ht="26.4" x14ac:dyDescent="0.25">
      <c r="A94" s="167"/>
      <c r="B94" s="167" t="s">
        <v>157</v>
      </c>
      <c r="C94" s="167" t="s">
        <v>158</v>
      </c>
      <c r="D94" s="235"/>
      <c r="E94" s="240">
        <v>664</v>
      </c>
      <c r="F94" s="240">
        <f t="shared" si="10"/>
        <v>664</v>
      </c>
      <c r="G94" s="240">
        <v>0</v>
      </c>
      <c r="H94" s="242">
        <f>(G94/E94)*100</f>
        <v>0</v>
      </c>
    </row>
    <row r="95" spans="1:8" x14ac:dyDescent="0.25">
      <c r="A95" s="167"/>
      <c r="B95" s="167" t="s">
        <v>172</v>
      </c>
      <c r="C95" s="167" t="s">
        <v>173</v>
      </c>
      <c r="D95" s="235"/>
      <c r="E95" s="240">
        <v>664</v>
      </c>
      <c r="F95" s="240">
        <f t="shared" si="10"/>
        <v>664</v>
      </c>
      <c r="G95" s="240">
        <v>0</v>
      </c>
      <c r="H95" s="242">
        <f>(G95/E95)*100</f>
        <v>0</v>
      </c>
    </row>
    <row r="96" spans="1:8" x14ac:dyDescent="0.25">
      <c r="A96" s="167"/>
      <c r="B96" s="167" t="s">
        <v>190</v>
      </c>
      <c r="C96" s="167" t="s">
        <v>191</v>
      </c>
      <c r="D96" s="235"/>
      <c r="E96" s="240">
        <v>664</v>
      </c>
      <c r="F96" s="240">
        <f t="shared" si="10"/>
        <v>664</v>
      </c>
      <c r="G96" s="240">
        <v>0</v>
      </c>
      <c r="H96" s="242">
        <f>(G96/E96)*100</f>
        <v>0</v>
      </c>
    </row>
    <row r="97" spans="1:8" ht="26.4" x14ac:dyDescent="0.25">
      <c r="A97" s="162" t="s">
        <v>311</v>
      </c>
      <c r="B97" s="162" t="s">
        <v>200</v>
      </c>
      <c r="C97" s="162" t="s">
        <v>201</v>
      </c>
      <c r="D97" s="234" t="s">
        <v>312</v>
      </c>
      <c r="E97" s="244">
        <v>0</v>
      </c>
      <c r="F97" s="244">
        <f t="shared" si="10"/>
        <v>0</v>
      </c>
      <c r="G97" s="244">
        <v>0</v>
      </c>
      <c r="H97" s="245"/>
    </row>
    <row r="98" spans="1:8" x14ac:dyDescent="0.25">
      <c r="A98" s="162" t="s">
        <v>313</v>
      </c>
      <c r="B98" s="162" t="s">
        <v>205</v>
      </c>
      <c r="C98" s="162" t="s">
        <v>206</v>
      </c>
      <c r="D98" s="234" t="s">
        <v>312</v>
      </c>
      <c r="E98" s="244">
        <v>664</v>
      </c>
      <c r="F98" s="244">
        <f t="shared" si="10"/>
        <v>664</v>
      </c>
      <c r="G98" s="244">
        <v>0</v>
      </c>
      <c r="H98" s="245">
        <f>(G98/E98)*100</f>
        <v>0</v>
      </c>
    </row>
    <row r="99" spans="1:8" x14ac:dyDescent="0.25">
      <c r="A99" s="162"/>
      <c r="B99" s="162" t="s">
        <v>205</v>
      </c>
      <c r="C99" s="162" t="s">
        <v>206</v>
      </c>
      <c r="D99" s="234">
        <v>55359</v>
      </c>
      <c r="E99" s="244"/>
      <c r="F99" s="244">
        <f t="shared" si="10"/>
        <v>0</v>
      </c>
      <c r="G99" s="244"/>
      <c r="H99" s="245"/>
    </row>
    <row r="100" spans="1:8" x14ac:dyDescent="0.25">
      <c r="A100" s="201"/>
      <c r="B100" s="202" t="s">
        <v>155</v>
      </c>
      <c r="C100" s="203"/>
      <c r="D100" s="235"/>
      <c r="E100" s="246"/>
      <c r="F100" s="240"/>
      <c r="G100" s="246"/>
      <c r="H100" s="242"/>
    </row>
    <row r="101" spans="1:8" x14ac:dyDescent="0.25">
      <c r="A101" s="201" t="s">
        <v>314</v>
      </c>
      <c r="B101" s="202" t="s">
        <v>315</v>
      </c>
      <c r="C101" s="203"/>
      <c r="D101" s="235"/>
      <c r="E101" s="240">
        <v>664</v>
      </c>
      <c r="F101" s="240">
        <f t="shared" si="10"/>
        <v>664</v>
      </c>
      <c r="G101" s="240">
        <v>0</v>
      </c>
      <c r="H101" s="242">
        <f>(G101/E101)*100</f>
        <v>0</v>
      </c>
    </row>
    <row r="102" spans="1:8" ht="26.4" x14ac:dyDescent="0.25">
      <c r="A102" s="167"/>
      <c r="B102" s="167" t="s">
        <v>157</v>
      </c>
      <c r="C102" s="167" t="s">
        <v>158</v>
      </c>
      <c r="D102" s="235"/>
      <c r="E102" s="240">
        <v>664</v>
      </c>
      <c r="F102" s="240">
        <f t="shared" si="10"/>
        <v>664</v>
      </c>
      <c r="G102" s="240">
        <v>0</v>
      </c>
      <c r="H102" s="242">
        <f>(G102/E102)*100</f>
        <v>0</v>
      </c>
    </row>
    <row r="103" spans="1:8" x14ac:dyDescent="0.25">
      <c r="A103" s="167"/>
      <c r="B103" s="167" t="s">
        <v>172</v>
      </c>
      <c r="C103" s="167" t="s">
        <v>173</v>
      </c>
      <c r="D103" s="235"/>
      <c r="E103" s="240">
        <v>664</v>
      </c>
      <c r="F103" s="240">
        <f t="shared" si="10"/>
        <v>664</v>
      </c>
      <c r="G103" s="240">
        <v>0</v>
      </c>
      <c r="H103" s="242">
        <f>(G103/E103)*100</f>
        <v>0</v>
      </c>
    </row>
    <row r="104" spans="1:8" x14ac:dyDescent="0.25">
      <c r="A104" s="167"/>
      <c r="B104" s="167" t="s">
        <v>190</v>
      </c>
      <c r="C104" s="167" t="s">
        <v>191</v>
      </c>
      <c r="D104" s="235"/>
      <c r="E104" s="240">
        <v>664</v>
      </c>
      <c r="F104" s="240">
        <f t="shared" si="10"/>
        <v>664</v>
      </c>
      <c r="G104" s="240">
        <v>0</v>
      </c>
      <c r="H104" s="242">
        <f>(G104/E104)*100</f>
        <v>0</v>
      </c>
    </row>
    <row r="105" spans="1:8" ht="26.4" x14ac:dyDescent="0.25">
      <c r="A105" s="162" t="s">
        <v>316</v>
      </c>
      <c r="B105" s="162" t="s">
        <v>194</v>
      </c>
      <c r="C105" s="162" t="s">
        <v>195</v>
      </c>
      <c r="D105" s="234" t="s">
        <v>165</v>
      </c>
      <c r="E105" s="244">
        <v>664</v>
      </c>
      <c r="F105" s="244">
        <f t="shared" si="10"/>
        <v>664</v>
      </c>
      <c r="G105" s="244">
        <v>0</v>
      </c>
      <c r="H105" s="245">
        <f>(G105/E105)*100</f>
        <v>0</v>
      </c>
    </row>
    <row r="106" spans="1:8" x14ac:dyDescent="0.25">
      <c r="A106" s="201"/>
      <c r="B106" s="202" t="s">
        <v>155</v>
      </c>
      <c r="C106" s="203"/>
      <c r="D106" s="235"/>
      <c r="E106" s="246"/>
      <c r="F106" s="240"/>
      <c r="G106" s="246"/>
      <c r="H106" s="242"/>
    </row>
    <row r="107" spans="1:8" x14ac:dyDescent="0.25">
      <c r="A107" s="201" t="s">
        <v>317</v>
      </c>
      <c r="B107" s="202" t="s">
        <v>318</v>
      </c>
      <c r="C107" s="203"/>
      <c r="D107" s="235"/>
      <c r="E107" s="240">
        <v>1260</v>
      </c>
      <c r="F107" s="240">
        <f t="shared" si="10"/>
        <v>1260</v>
      </c>
      <c r="G107" s="240">
        <v>0</v>
      </c>
      <c r="H107" s="242">
        <f>(G107/E107)*100</f>
        <v>0</v>
      </c>
    </row>
    <row r="108" spans="1:8" ht="26.4" x14ac:dyDescent="0.25">
      <c r="A108" s="167"/>
      <c r="B108" s="167" t="s">
        <v>157</v>
      </c>
      <c r="C108" s="167" t="s">
        <v>158</v>
      </c>
      <c r="D108" s="235"/>
      <c r="E108" s="240">
        <v>1260</v>
      </c>
      <c r="F108" s="240">
        <f t="shared" si="10"/>
        <v>1260</v>
      </c>
      <c r="G108" s="240">
        <v>0</v>
      </c>
      <c r="H108" s="242">
        <f>(G108/E108)*100</f>
        <v>0</v>
      </c>
    </row>
    <row r="109" spans="1:8" x14ac:dyDescent="0.25">
      <c r="A109" s="167"/>
      <c r="B109" s="167" t="s">
        <v>172</v>
      </c>
      <c r="C109" s="167" t="s">
        <v>173</v>
      </c>
      <c r="D109" s="235"/>
      <c r="E109" s="240">
        <v>1260</v>
      </c>
      <c r="F109" s="240">
        <f t="shared" si="10"/>
        <v>1260</v>
      </c>
      <c r="G109" s="240">
        <v>0</v>
      </c>
      <c r="H109" s="242">
        <f>(G109/E109)*100</f>
        <v>0</v>
      </c>
    </row>
    <row r="110" spans="1:8" ht="26.4" x14ac:dyDescent="0.25">
      <c r="A110" s="167"/>
      <c r="B110" s="167" t="s">
        <v>183</v>
      </c>
      <c r="C110" s="167" t="s">
        <v>184</v>
      </c>
      <c r="D110" s="235"/>
      <c r="E110" s="240">
        <v>663.17</v>
      </c>
      <c r="F110" s="240">
        <f t="shared" si="10"/>
        <v>663.17</v>
      </c>
      <c r="G110" s="240">
        <v>0</v>
      </c>
      <c r="H110" s="242">
        <f>(G110/E110)*100</f>
        <v>0</v>
      </c>
    </row>
    <row r="111" spans="1:8" ht="26.4" x14ac:dyDescent="0.25">
      <c r="A111" s="162" t="s">
        <v>319</v>
      </c>
      <c r="B111" s="162" t="s">
        <v>188</v>
      </c>
      <c r="C111" s="162" t="s">
        <v>189</v>
      </c>
      <c r="D111" s="234" t="s">
        <v>165</v>
      </c>
      <c r="E111" s="244">
        <v>530.89</v>
      </c>
      <c r="F111" s="244">
        <f t="shared" si="10"/>
        <v>530.89</v>
      </c>
      <c r="G111" s="244">
        <v>0</v>
      </c>
      <c r="H111" s="245">
        <f>(G111/E111)*100</f>
        <v>0</v>
      </c>
    </row>
    <row r="112" spans="1:8" ht="26.4" x14ac:dyDescent="0.25">
      <c r="A112" s="162" t="s">
        <v>320</v>
      </c>
      <c r="B112" s="162" t="s">
        <v>188</v>
      </c>
      <c r="C112" s="162" t="s">
        <v>189</v>
      </c>
      <c r="D112" s="234" t="s">
        <v>296</v>
      </c>
      <c r="E112" s="244">
        <v>132.28</v>
      </c>
      <c r="F112" s="244">
        <f t="shared" si="10"/>
        <v>132.28</v>
      </c>
      <c r="G112" s="244">
        <v>0</v>
      </c>
      <c r="H112" s="245">
        <f>(G112/E112)*100</f>
        <v>0</v>
      </c>
    </row>
    <row r="113" spans="1:8" x14ac:dyDescent="0.25">
      <c r="A113" s="167"/>
      <c r="B113" s="167" t="s">
        <v>190</v>
      </c>
      <c r="C113" s="167" t="s">
        <v>191</v>
      </c>
      <c r="D113" s="235"/>
      <c r="E113" s="240">
        <v>596.83000000000004</v>
      </c>
      <c r="F113" s="240">
        <f t="shared" si="10"/>
        <v>596.83000000000004</v>
      </c>
      <c r="G113" s="240">
        <v>0</v>
      </c>
      <c r="H113" s="242">
        <f>(G113/E113)*100</f>
        <v>0</v>
      </c>
    </row>
    <row r="114" spans="1:8" ht="26.4" x14ac:dyDescent="0.25">
      <c r="A114" s="162" t="s">
        <v>321</v>
      </c>
      <c r="B114" s="162" t="s">
        <v>200</v>
      </c>
      <c r="C114" s="162" t="s">
        <v>201</v>
      </c>
      <c r="D114" s="234" t="s">
        <v>165</v>
      </c>
      <c r="E114" s="244">
        <v>265.45</v>
      </c>
      <c r="F114" s="244">
        <f t="shared" si="10"/>
        <v>265.45</v>
      </c>
      <c r="G114" s="244">
        <v>0</v>
      </c>
      <c r="H114" s="245">
        <f>(G114/E114)*100</f>
        <v>0</v>
      </c>
    </row>
    <row r="115" spans="1:8" x14ac:dyDescent="0.25">
      <c r="A115" s="162" t="s">
        <v>322</v>
      </c>
      <c r="B115" s="162" t="s">
        <v>205</v>
      </c>
      <c r="C115" s="162" t="s">
        <v>206</v>
      </c>
      <c r="D115" s="234" t="s">
        <v>165</v>
      </c>
      <c r="E115" s="244">
        <v>198.66</v>
      </c>
      <c r="F115" s="244">
        <f t="shared" si="10"/>
        <v>198.66</v>
      </c>
      <c r="G115" s="244">
        <v>0</v>
      </c>
      <c r="H115" s="245">
        <f>(G115/E115)*100</f>
        <v>0</v>
      </c>
    </row>
    <row r="116" spans="1:8" x14ac:dyDescent="0.25">
      <c r="A116" s="162" t="s">
        <v>323</v>
      </c>
      <c r="B116" s="162" t="s">
        <v>205</v>
      </c>
      <c r="C116" s="162" t="s">
        <v>206</v>
      </c>
      <c r="D116" s="234" t="s">
        <v>296</v>
      </c>
      <c r="E116" s="244">
        <v>132.72</v>
      </c>
      <c r="F116" s="244">
        <f t="shared" si="10"/>
        <v>132.72</v>
      </c>
      <c r="G116" s="244">
        <v>0</v>
      </c>
      <c r="H116" s="245">
        <f>(G116/E116)*100</f>
        <v>0</v>
      </c>
    </row>
    <row r="117" spans="1:8" x14ac:dyDescent="0.25">
      <c r="A117" s="201"/>
      <c r="B117" s="202" t="s">
        <v>155</v>
      </c>
      <c r="C117" s="203"/>
      <c r="D117" s="235"/>
      <c r="E117" s="246"/>
      <c r="F117" s="240"/>
      <c r="G117" s="246"/>
      <c r="H117" s="242"/>
    </row>
    <row r="118" spans="1:8" x14ac:dyDescent="0.25">
      <c r="A118" s="201" t="s">
        <v>324</v>
      </c>
      <c r="B118" s="202" t="s">
        <v>325</v>
      </c>
      <c r="C118" s="203"/>
      <c r="D118" s="235"/>
      <c r="E118" s="240">
        <v>1261</v>
      </c>
      <c r="F118" s="240">
        <f t="shared" si="10"/>
        <v>1261</v>
      </c>
      <c r="G118" s="240">
        <f>G119</f>
        <v>93.25</v>
      </c>
      <c r="H118" s="242">
        <f>(G118/E118)*100</f>
        <v>7.3949246629659005</v>
      </c>
    </row>
    <row r="119" spans="1:8" ht="26.4" x14ac:dyDescent="0.25">
      <c r="A119" s="167"/>
      <c r="B119" s="167" t="s">
        <v>157</v>
      </c>
      <c r="C119" s="167" t="s">
        <v>158</v>
      </c>
      <c r="D119" s="235"/>
      <c r="E119" s="240">
        <v>1261</v>
      </c>
      <c r="F119" s="240">
        <f t="shared" si="10"/>
        <v>1261</v>
      </c>
      <c r="G119" s="240">
        <f>G120</f>
        <v>93.25</v>
      </c>
      <c r="H119" s="242">
        <f>(G119/E119)*100</f>
        <v>7.3949246629659005</v>
      </c>
    </row>
    <row r="120" spans="1:8" x14ac:dyDescent="0.25">
      <c r="A120" s="167"/>
      <c r="B120" s="167" t="s">
        <v>172</v>
      </c>
      <c r="C120" s="167" t="s">
        <v>173</v>
      </c>
      <c r="D120" s="235"/>
      <c r="E120" s="240">
        <v>1261</v>
      </c>
      <c r="F120" s="240">
        <f t="shared" si="10"/>
        <v>1261</v>
      </c>
      <c r="G120" s="240">
        <f>G121+G124</f>
        <v>93.25</v>
      </c>
      <c r="H120" s="242">
        <f>(G120/E120)*100</f>
        <v>7.3949246629659005</v>
      </c>
    </row>
    <row r="121" spans="1:8" ht="26.4" x14ac:dyDescent="0.25">
      <c r="A121" s="167"/>
      <c r="B121" s="167" t="s">
        <v>183</v>
      </c>
      <c r="C121" s="167" t="s">
        <v>184</v>
      </c>
      <c r="D121" s="235"/>
      <c r="E121" s="240">
        <v>310.79000000000002</v>
      </c>
      <c r="F121" s="240">
        <f t="shared" si="10"/>
        <v>310.79000000000002</v>
      </c>
      <c r="G121" s="240">
        <f>G122+G123</f>
        <v>0</v>
      </c>
      <c r="H121" s="242">
        <f>(G121/E121)*100</f>
        <v>0</v>
      </c>
    </row>
    <row r="122" spans="1:8" ht="39.6" x14ac:dyDescent="0.25">
      <c r="A122" s="162" t="s">
        <v>326</v>
      </c>
      <c r="B122" s="162" t="s">
        <v>185</v>
      </c>
      <c r="C122" s="162" t="s">
        <v>186</v>
      </c>
      <c r="D122" s="234" t="s">
        <v>296</v>
      </c>
      <c r="E122" s="244">
        <v>92.46</v>
      </c>
      <c r="F122" s="244">
        <f t="shared" si="10"/>
        <v>92.46</v>
      </c>
      <c r="G122" s="244">
        <v>0</v>
      </c>
      <c r="H122" s="245">
        <f>(G122/E122)*100</f>
        <v>0</v>
      </c>
    </row>
    <row r="123" spans="1:8" ht="26.4" x14ac:dyDescent="0.25">
      <c r="A123" s="162" t="s">
        <v>327</v>
      </c>
      <c r="B123" s="162" t="s">
        <v>188</v>
      </c>
      <c r="C123" s="162" t="s">
        <v>189</v>
      </c>
      <c r="D123" s="234" t="s">
        <v>165</v>
      </c>
      <c r="E123" s="244">
        <v>218.33</v>
      </c>
      <c r="F123" s="244">
        <f t="shared" si="10"/>
        <v>218.33</v>
      </c>
      <c r="G123" s="244">
        <v>0</v>
      </c>
      <c r="H123" s="245">
        <f>(G123/E123)*100</f>
        <v>0</v>
      </c>
    </row>
    <row r="124" spans="1:8" x14ac:dyDescent="0.25">
      <c r="A124" s="167"/>
      <c r="B124" s="167" t="s">
        <v>190</v>
      </c>
      <c r="C124" s="167" t="s">
        <v>191</v>
      </c>
      <c r="D124" s="235"/>
      <c r="E124" s="240">
        <v>950.21</v>
      </c>
      <c r="F124" s="240">
        <f t="shared" si="10"/>
        <v>950.21</v>
      </c>
      <c r="G124" s="240">
        <f>G125+G126+G127</f>
        <v>93.25</v>
      </c>
      <c r="H124" s="242">
        <f>(G124/E124)*100</f>
        <v>9.8136201471253717</v>
      </c>
    </row>
    <row r="125" spans="1:8" ht="26.4" x14ac:dyDescent="0.25">
      <c r="A125" s="162" t="s">
        <v>328</v>
      </c>
      <c r="B125" s="162" t="s">
        <v>200</v>
      </c>
      <c r="C125" s="162" t="s">
        <v>201</v>
      </c>
      <c r="D125" s="234" t="s">
        <v>249</v>
      </c>
      <c r="E125" s="244">
        <v>332.19</v>
      </c>
      <c r="F125" s="244">
        <f t="shared" si="10"/>
        <v>332.19</v>
      </c>
      <c r="G125" s="244">
        <v>0</v>
      </c>
      <c r="H125" s="245">
        <f>(G125/E125)*100</f>
        <v>0</v>
      </c>
    </row>
    <row r="126" spans="1:8" ht="26.4" x14ac:dyDescent="0.25">
      <c r="A126" s="162" t="s">
        <v>329</v>
      </c>
      <c r="B126" s="162" t="s">
        <v>200</v>
      </c>
      <c r="C126" s="162" t="s">
        <v>201</v>
      </c>
      <c r="D126" s="234" t="s">
        <v>165</v>
      </c>
      <c r="E126" s="244">
        <v>113.67</v>
      </c>
      <c r="F126" s="244">
        <f t="shared" si="10"/>
        <v>113.67</v>
      </c>
      <c r="G126" s="244">
        <v>0</v>
      </c>
      <c r="H126" s="245">
        <f>(G126/E126)*100</f>
        <v>0</v>
      </c>
    </row>
    <row r="127" spans="1:8" x14ac:dyDescent="0.25">
      <c r="A127" s="162" t="s">
        <v>330</v>
      </c>
      <c r="B127" s="162" t="s">
        <v>205</v>
      </c>
      <c r="C127" s="162" t="s">
        <v>206</v>
      </c>
      <c r="D127" s="234" t="s">
        <v>296</v>
      </c>
      <c r="E127" s="244">
        <v>172.54</v>
      </c>
      <c r="F127" s="244">
        <f t="shared" si="10"/>
        <v>172.54</v>
      </c>
      <c r="G127" s="244">
        <v>93.25</v>
      </c>
      <c r="H127" s="245">
        <f>(G127/E127)*100</f>
        <v>54.045438738843167</v>
      </c>
    </row>
    <row r="128" spans="1:8" x14ac:dyDescent="0.25">
      <c r="A128" s="162" t="s">
        <v>331</v>
      </c>
      <c r="B128" s="162" t="s">
        <v>205</v>
      </c>
      <c r="C128" s="162" t="s">
        <v>206</v>
      </c>
      <c r="D128" s="234" t="s">
        <v>249</v>
      </c>
      <c r="E128" s="244">
        <v>331.81</v>
      </c>
      <c r="F128" s="244">
        <f t="shared" si="10"/>
        <v>331.81</v>
      </c>
      <c r="G128" s="244">
        <v>0</v>
      </c>
      <c r="H128" s="245">
        <f>(G128/E128)*100</f>
        <v>0</v>
      </c>
    </row>
    <row r="129" spans="1:8" x14ac:dyDescent="0.25">
      <c r="A129" s="167" t="s">
        <v>332</v>
      </c>
      <c r="B129" s="199" t="s">
        <v>233</v>
      </c>
      <c r="C129" s="200"/>
      <c r="D129" s="235"/>
      <c r="E129" s="240">
        <v>25613.99</v>
      </c>
      <c r="F129" s="240">
        <f t="shared" si="10"/>
        <v>25613.99</v>
      </c>
      <c r="G129" s="240">
        <f>G132</f>
        <v>3836.03</v>
      </c>
      <c r="H129" s="242">
        <f>(G129/E129)*100</f>
        <v>14.976307869254263</v>
      </c>
    </row>
    <row r="130" spans="1:8" x14ac:dyDescent="0.25">
      <c r="A130" s="168"/>
      <c r="B130" s="169"/>
      <c r="C130" s="163"/>
      <c r="D130" s="234"/>
      <c r="E130" s="244"/>
      <c r="F130" s="244">
        <f t="shared" si="10"/>
        <v>0</v>
      </c>
      <c r="G130" s="244"/>
      <c r="H130" s="245"/>
    </row>
    <row r="131" spans="1:8" x14ac:dyDescent="0.25">
      <c r="A131" s="201"/>
      <c r="B131" s="202" t="s">
        <v>155</v>
      </c>
      <c r="C131" s="203"/>
      <c r="D131" s="235"/>
      <c r="E131" s="246"/>
      <c r="F131" s="240"/>
      <c r="G131" s="246"/>
      <c r="H131" s="242"/>
    </row>
    <row r="132" spans="1:8" x14ac:dyDescent="0.25">
      <c r="A132" s="201" t="s">
        <v>333</v>
      </c>
      <c r="B132" s="202" t="s">
        <v>334</v>
      </c>
      <c r="C132" s="203"/>
      <c r="D132" s="235"/>
      <c r="E132" s="240">
        <v>23622.99</v>
      </c>
      <c r="F132" s="240">
        <f t="shared" si="10"/>
        <v>23622.99</v>
      </c>
      <c r="G132" s="240">
        <f>G133</f>
        <v>3836.03</v>
      </c>
      <c r="H132" s="242">
        <f>(G132/E132)*100</f>
        <v>16.238545586312316</v>
      </c>
    </row>
    <row r="133" spans="1:8" ht="26.4" x14ac:dyDescent="0.25">
      <c r="A133" s="167"/>
      <c r="B133" s="167" t="s">
        <v>157</v>
      </c>
      <c r="C133" s="167" t="s">
        <v>158</v>
      </c>
      <c r="D133" s="235"/>
      <c r="E133" s="240">
        <v>23622.99</v>
      </c>
      <c r="F133" s="240">
        <f t="shared" si="10"/>
        <v>23622.99</v>
      </c>
      <c r="G133" s="240">
        <f>G134</f>
        <v>3836.03</v>
      </c>
      <c r="H133" s="242">
        <f>(G133/E133)*100</f>
        <v>16.238545586312316</v>
      </c>
    </row>
    <row r="134" spans="1:8" x14ac:dyDescent="0.25">
      <c r="A134" s="167"/>
      <c r="B134" s="167" t="s">
        <v>172</v>
      </c>
      <c r="C134" s="167" t="s">
        <v>173</v>
      </c>
      <c r="D134" s="235"/>
      <c r="E134" s="240">
        <f t="shared" ref="E134" si="12">E135+E137+E149+E151</f>
        <v>23622.990000000005</v>
      </c>
      <c r="F134" s="240">
        <f t="shared" si="10"/>
        <v>23622.990000000005</v>
      </c>
      <c r="G134" s="240">
        <f>G135+G137+G149+G151</f>
        <v>3836.03</v>
      </c>
      <c r="H134" s="242">
        <f>(G134/E134)*100</f>
        <v>16.238545586312313</v>
      </c>
    </row>
    <row r="135" spans="1:8" ht="26.4" x14ac:dyDescent="0.25">
      <c r="A135" s="167"/>
      <c r="B135" s="167" t="s">
        <v>183</v>
      </c>
      <c r="C135" s="167" t="s">
        <v>184</v>
      </c>
      <c r="D135" s="235"/>
      <c r="E135" s="240">
        <v>463.83</v>
      </c>
      <c r="F135" s="240">
        <f t="shared" ref="F135:F161" si="13">E135</f>
        <v>463.83</v>
      </c>
      <c r="G135" s="240">
        <v>305.13</v>
      </c>
      <c r="H135" s="242">
        <f>(G135/E135)*100</f>
        <v>65.784878080331154</v>
      </c>
    </row>
    <row r="136" spans="1:8" ht="39.6" x14ac:dyDescent="0.25">
      <c r="A136" s="162" t="s">
        <v>335</v>
      </c>
      <c r="B136" s="162" t="s">
        <v>185</v>
      </c>
      <c r="C136" s="162" t="s">
        <v>186</v>
      </c>
      <c r="D136" s="234" t="s">
        <v>296</v>
      </c>
      <c r="E136" s="244">
        <v>463.83</v>
      </c>
      <c r="F136" s="244">
        <f t="shared" si="13"/>
        <v>463.83</v>
      </c>
      <c r="G136" s="244">
        <v>305.13</v>
      </c>
      <c r="H136" s="245">
        <f>(G136/E136)*100</f>
        <v>65.784878080331154</v>
      </c>
    </row>
    <row r="137" spans="1:8" x14ac:dyDescent="0.25">
      <c r="A137" s="167"/>
      <c r="B137" s="167" t="s">
        <v>190</v>
      </c>
      <c r="C137" s="167" t="s">
        <v>191</v>
      </c>
      <c r="D137" s="235"/>
      <c r="E137" s="240">
        <f t="shared" ref="E137" si="14">E138+E139+E140+E141+E142+E143+E144+E145+E146+E147+E148</f>
        <v>21168.920000000002</v>
      </c>
      <c r="F137" s="240">
        <f t="shared" si="13"/>
        <v>21168.920000000002</v>
      </c>
      <c r="G137" s="240">
        <f>G138+G139+G140+G141+G142+G143+G144+G145+G146+G147+G148</f>
        <v>3404.78</v>
      </c>
      <c r="H137" s="242">
        <f>(G137/E137)*100</f>
        <v>16.083862568331309</v>
      </c>
    </row>
    <row r="138" spans="1:8" ht="26.4" x14ac:dyDescent="0.25">
      <c r="A138" s="162" t="s">
        <v>336</v>
      </c>
      <c r="B138" s="162" t="s">
        <v>192</v>
      </c>
      <c r="C138" s="162" t="s">
        <v>193</v>
      </c>
      <c r="D138" s="234" t="s">
        <v>165</v>
      </c>
      <c r="E138" s="244">
        <v>1061.78</v>
      </c>
      <c r="F138" s="244">
        <f t="shared" si="13"/>
        <v>1061.78</v>
      </c>
      <c r="G138" s="244">
        <v>0</v>
      </c>
      <c r="H138" s="245">
        <f>(G138/E138)*100</f>
        <v>0</v>
      </c>
    </row>
    <row r="139" spans="1:8" ht="26.4" x14ac:dyDescent="0.25">
      <c r="A139" s="162" t="s">
        <v>337</v>
      </c>
      <c r="B139" s="162" t="s">
        <v>194</v>
      </c>
      <c r="C139" s="162" t="s">
        <v>195</v>
      </c>
      <c r="D139" s="234" t="s">
        <v>296</v>
      </c>
      <c r="E139" s="244">
        <v>862.7</v>
      </c>
      <c r="F139" s="244">
        <f t="shared" si="13"/>
        <v>862.7</v>
      </c>
      <c r="G139" s="244">
        <v>331.25</v>
      </c>
      <c r="H139" s="245">
        <f>(G139/E139)*100</f>
        <v>38.396893473977045</v>
      </c>
    </row>
    <row r="140" spans="1:8" ht="26.4" x14ac:dyDescent="0.25">
      <c r="A140" s="162" t="s">
        <v>338</v>
      </c>
      <c r="B140" s="162" t="s">
        <v>196</v>
      </c>
      <c r="C140" s="162" t="s">
        <v>197</v>
      </c>
      <c r="D140" s="234" t="s">
        <v>296</v>
      </c>
      <c r="E140" s="244">
        <v>398.17</v>
      </c>
      <c r="F140" s="244">
        <f t="shared" si="13"/>
        <v>398.17</v>
      </c>
      <c r="G140" s="244">
        <v>0</v>
      </c>
      <c r="H140" s="245">
        <f>(G140/E140)*100</f>
        <v>0</v>
      </c>
    </row>
    <row r="141" spans="1:8" ht="26.4" x14ac:dyDescent="0.25">
      <c r="A141" s="162" t="s">
        <v>339</v>
      </c>
      <c r="B141" s="162" t="s">
        <v>200</v>
      </c>
      <c r="C141" s="162" t="s">
        <v>201</v>
      </c>
      <c r="D141" s="234" t="s">
        <v>296</v>
      </c>
      <c r="E141" s="244">
        <v>1327.23</v>
      </c>
      <c r="F141" s="244">
        <f t="shared" si="13"/>
        <v>1327.23</v>
      </c>
      <c r="G141" s="244">
        <v>670</v>
      </c>
      <c r="H141" s="245">
        <f>(G141/E141)*100</f>
        <v>50.481077130565168</v>
      </c>
    </row>
    <row r="142" spans="1:8" ht="26.4" x14ac:dyDescent="0.25">
      <c r="A142" s="162" t="s">
        <v>340</v>
      </c>
      <c r="B142" s="162" t="s">
        <v>200</v>
      </c>
      <c r="C142" s="162" t="s">
        <v>201</v>
      </c>
      <c r="D142" s="234" t="s">
        <v>249</v>
      </c>
      <c r="E142" s="244">
        <v>2654.32</v>
      </c>
      <c r="F142" s="244">
        <f t="shared" si="13"/>
        <v>2654.32</v>
      </c>
      <c r="G142" s="244">
        <v>2183.65</v>
      </c>
      <c r="H142" s="245">
        <f>(G142/E142)*100</f>
        <v>82.26777479731156</v>
      </c>
    </row>
    <row r="143" spans="1:8" ht="26.4" x14ac:dyDescent="0.25">
      <c r="A143" s="162" t="s">
        <v>341</v>
      </c>
      <c r="B143" s="162" t="s">
        <v>200</v>
      </c>
      <c r="C143" s="162" t="s">
        <v>201</v>
      </c>
      <c r="D143" s="234" t="s">
        <v>312</v>
      </c>
      <c r="E143" s="244">
        <v>663.38</v>
      </c>
      <c r="F143" s="244">
        <f t="shared" si="13"/>
        <v>663.38</v>
      </c>
      <c r="G143" s="244">
        <v>0</v>
      </c>
      <c r="H143" s="245">
        <f>(G143/E143)*100</f>
        <v>0</v>
      </c>
    </row>
    <row r="144" spans="1:8" ht="26.4" x14ac:dyDescent="0.25">
      <c r="A144" s="162" t="s">
        <v>342</v>
      </c>
      <c r="B144" s="162" t="s">
        <v>200</v>
      </c>
      <c r="C144" s="162" t="s">
        <v>201</v>
      </c>
      <c r="D144" s="234" t="s">
        <v>165</v>
      </c>
      <c r="E144" s="244">
        <v>2654.46</v>
      </c>
      <c r="F144" s="244">
        <f t="shared" si="13"/>
        <v>2654.46</v>
      </c>
      <c r="G144" s="244">
        <v>0</v>
      </c>
      <c r="H144" s="245">
        <f>(G144/E144)*100</f>
        <v>0</v>
      </c>
    </row>
    <row r="145" spans="1:8" x14ac:dyDescent="0.25">
      <c r="A145" s="162" t="s">
        <v>343</v>
      </c>
      <c r="B145" s="162" t="s">
        <v>205</v>
      </c>
      <c r="C145" s="162" t="s">
        <v>206</v>
      </c>
      <c r="D145" s="234" t="s">
        <v>312</v>
      </c>
      <c r="E145" s="244">
        <v>663.61</v>
      </c>
      <c r="F145" s="244">
        <f t="shared" si="13"/>
        <v>663.61</v>
      </c>
      <c r="G145" s="244">
        <v>0</v>
      </c>
      <c r="H145" s="245">
        <f>(G145/E145)*100</f>
        <v>0</v>
      </c>
    </row>
    <row r="146" spans="1:8" x14ac:dyDescent="0.25">
      <c r="A146" s="162" t="s">
        <v>344</v>
      </c>
      <c r="B146" s="162" t="s">
        <v>205</v>
      </c>
      <c r="C146" s="162" t="s">
        <v>206</v>
      </c>
      <c r="D146" s="234" t="s">
        <v>249</v>
      </c>
      <c r="E146" s="244">
        <v>3981.68</v>
      </c>
      <c r="F146" s="244">
        <f t="shared" si="13"/>
        <v>3981.68</v>
      </c>
      <c r="G146" s="244">
        <v>219.88</v>
      </c>
      <c r="H146" s="245">
        <f>(G146/E146)*100</f>
        <v>5.5222920978079602</v>
      </c>
    </row>
    <row r="147" spans="1:8" x14ac:dyDescent="0.25">
      <c r="A147" s="162" t="s">
        <v>345</v>
      </c>
      <c r="B147" s="162" t="s">
        <v>205</v>
      </c>
      <c r="C147" s="162" t="s">
        <v>206</v>
      </c>
      <c r="D147" s="234" t="s">
        <v>296</v>
      </c>
      <c r="E147" s="244">
        <v>2654.46</v>
      </c>
      <c r="F147" s="244">
        <f t="shared" si="13"/>
        <v>2654.46</v>
      </c>
      <c r="G147" s="244">
        <v>0</v>
      </c>
      <c r="H147" s="245">
        <f>(G147/E147)*100</f>
        <v>0</v>
      </c>
    </row>
    <row r="148" spans="1:8" x14ac:dyDescent="0.25">
      <c r="A148" s="162" t="s">
        <v>346</v>
      </c>
      <c r="B148" s="162" t="s">
        <v>205</v>
      </c>
      <c r="C148" s="162" t="s">
        <v>206</v>
      </c>
      <c r="D148" s="234" t="s">
        <v>165</v>
      </c>
      <c r="E148" s="244">
        <v>4247.13</v>
      </c>
      <c r="F148" s="244">
        <f t="shared" si="13"/>
        <v>4247.13</v>
      </c>
      <c r="G148" s="244">
        <v>0</v>
      </c>
      <c r="H148" s="245">
        <f>(G148/E148)*100</f>
        <v>0</v>
      </c>
    </row>
    <row r="149" spans="1:8" ht="39.6" x14ac:dyDescent="0.25">
      <c r="A149" s="167"/>
      <c r="B149" s="167" t="s">
        <v>207</v>
      </c>
      <c r="C149" s="167" t="s">
        <v>208</v>
      </c>
      <c r="D149" s="235"/>
      <c r="E149" s="240">
        <v>663.61</v>
      </c>
      <c r="F149" s="240">
        <f t="shared" si="13"/>
        <v>663.61</v>
      </c>
      <c r="G149" s="240">
        <v>126.12</v>
      </c>
      <c r="H149" s="242">
        <f>(G149/E149)*100</f>
        <v>19.00513856029897</v>
      </c>
    </row>
    <row r="150" spans="1:8" ht="39.6" x14ac:dyDescent="0.25">
      <c r="A150" s="162" t="s">
        <v>347</v>
      </c>
      <c r="B150" s="162" t="s">
        <v>209</v>
      </c>
      <c r="C150" s="162" t="s">
        <v>208</v>
      </c>
      <c r="D150" s="234" t="s">
        <v>165</v>
      </c>
      <c r="E150" s="244">
        <v>663.61</v>
      </c>
      <c r="F150" s="244">
        <f t="shared" si="13"/>
        <v>663.61</v>
      </c>
      <c r="G150" s="244">
        <v>126.12</v>
      </c>
      <c r="H150" s="245">
        <f>(G150/E150)*100</f>
        <v>19.00513856029897</v>
      </c>
    </row>
    <row r="151" spans="1:8" ht="26.4" x14ac:dyDescent="0.25">
      <c r="A151" s="167"/>
      <c r="B151" s="167" t="s">
        <v>210</v>
      </c>
      <c r="C151" s="167" t="s">
        <v>211</v>
      </c>
      <c r="D151" s="235"/>
      <c r="E151" s="240">
        <v>1326.63</v>
      </c>
      <c r="F151" s="240">
        <f t="shared" si="13"/>
        <v>1326.63</v>
      </c>
      <c r="G151" s="240">
        <v>0</v>
      </c>
      <c r="H151" s="242">
        <f>(G151/E151)*100</f>
        <v>0</v>
      </c>
    </row>
    <row r="152" spans="1:8" x14ac:dyDescent="0.25">
      <c r="A152" s="162" t="s">
        <v>348</v>
      </c>
      <c r="B152" s="162" t="s">
        <v>274</v>
      </c>
      <c r="C152" s="162" t="s">
        <v>275</v>
      </c>
      <c r="D152" s="234" t="s">
        <v>165</v>
      </c>
      <c r="E152" s="244">
        <v>663.02</v>
      </c>
      <c r="F152" s="244">
        <f t="shared" si="13"/>
        <v>663.02</v>
      </c>
      <c r="G152" s="244">
        <v>0</v>
      </c>
      <c r="H152" s="245">
        <f>(G152/E152)*100</f>
        <v>0</v>
      </c>
    </row>
    <row r="153" spans="1:8" x14ac:dyDescent="0.25">
      <c r="A153" s="162" t="s">
        <v>349</v>
      </c>
      <c r="B153" s="162" t="s">
        <v>212</v>
      </c>
      <c r="C153" s="162" t="s">
        <v>213</v>
      </c>
      <c r="D153" s="234" t="s">
        <v>296</v>
      </c>
      <c r="E153" s="244">
        <v>663.61</v>
      </c>
      <c r="F153" s="244">
        <f t="shared" si="13"/>
        <v>663.61</v>
      </c>
      <c r="G153" s="244">
        <v>0</v>
      </c>
      <c r="H153" s="245">
        <f>(G153/E153)*100</f>
        <v>0</v>
      </c>
    </row>
    <row r="154" spans="1:8" x14ac:dyDescent="0.25">
      <c r="A154" s="201"/>
      <c r="B154" s="202" t="s">
        <v>155</v>
      </c>
      <c r="C154" s="203"/>
      <c r="D154" s="235"/>
      <c r="E154" s="246"/>
      <c r="F154" s="240"/>
      <c r="G154" s="246"/>
      <c r="H154" s="242"/>
    </row>
    <row r="155" spans="1:8" x14ac:dyDescent="0.25">
      <c r="A155" s="201" t="s">
        <v>350</v>
      </c>
      <c r="B155" s="202" t="s">
        <v>351</v>
      </c>
      <c r="C155" s="203"/>
      <c r="D155" s="235"/>
      <c r="E155" s="240">
        <v>1991</v>
      </c>
      <c r="F155" s="240">
        <f t="shared" si="13"/>
        <v>1991</v>
      </c>
      <c r="G155" s="240">
        <v>0</v>
      </c>
      <c r="H155" s="242">
        <f>(G155/E155)*100</f>
        <v>0</v>
      </c>
    </row>
    <row r="156" spans="1:8" ht="26.4" x14ac:dyDescent="0.25">
      <c r="A156" s="167"/>
      <c r="B156" s="167" t="s">
        <v>157</v>
      </c>
      <c r="C156" s="167" t="s">
        <v>158</v>
      </c>
      <c r="D156" s="235"/>
      <c r="E156" s="240">
        <v>1991</v>
      </c>
      <c r="F156" s="240">
        <f t="shared" si="13"/>
        <v>1991</v>
      </c>
      <c r="G156" s="240">
        <v>0</v>
      </c>
      <c r="H156" s="242">
        <f>(G156/E156)*100</f>
        <v>0</v>
      </c>
    </row>
    <row r="157" spans="1:8" x14ac:dyDescent="0.25">
      <c r="A157" s="167"/>
      <c r="B157" s="167" t="s">
        <v>172</v>
      </c>
      <c r="C157" s="167" t="s">
        <v>173</v>
      </c>
      <c r="D157" s="235"/>
      <c r="E157" s="240">
        <v>1991</v>
      </c>
      <c r="F157" s="240">
        <f t="shared" si="13"/>
        <v>1991</v>
      </c>
      <c r="G157" s="240">
        <v>0</v>
      </c>
      <c r="H157" s="242">
        <f>(G157/E157)*100</f>
        <v>0</v>
      </c>
    </row>
    <row r="158" spans="1:8" x14ac:dyDescent="0.25">
      <c r="A158" s="167"/>
      <c r="B158" s="167" t="s">
        <v>190</v>
      </c>
      <c r="C158" s="167" t="s">
        <v>191</v>
      </c>
      <c r="D158" s="235"/>
      <c r="E158" s="240">
        <v>1991</v>
      </c>
      <c r="F158" s="240">
        <f t="shared" si="13"/>
        <v>1991</v>
      </c>
      <c r="G158" s="240">
        <v>0</v>
      </c>
      <c r="H158" s="242">
        <f>(G158/E158)*100</f>
        <v>0</v>
      </c>
    </row>
    <row r="159" spans="1:8" ht="26.4" x14ac:dyDescent="0.25">
      <c r="A159" s="162" t="s">
        <v>352</v>
      </c>
      <c r="B159" s="162" t="s">
        <v>200</v>
      </c>
      <c r="C159" s="162" t="s">
        <v>201</v>
      </c>
      <c r="D159" s="234" t="s">
        <v>165</v>
      </c>
      <c r="E159" s="244">
        <v>265.83</v>
      </c>
      <c r="F159" s="244">
        <f t="shared" si="13"/>
        <v>265.83</v>
      </c>
      <c r="G159" s="244">
        <v>0</v>
      </c>
      <c r="H159" s="245">
        <f>(G159/E159)*100</f>
        <v>0</v>
      </c>
    </row>
    <row r="160" spans="1:8" x14ac:dyDescent="0.25">
      <c r="A160" s="162" t="s">
        <v>353</v>
      </c>
      <c r="B160" s="162" t="s">
        <v>205</v>
      </c>
      <c r="C160" s="162" t="s">
        <v>206</v>
      </c>
      <c r="D160" s="234" t="s">
        <v>165</v>
      </c>
      <c r="E160" s="244">
        <v>398.17</v>
      </c>
      <c r="F160" s="244">
        <f t="shared" si="13"/>
        <v>398.17</v>
      </c>
      <c r="G160" s="244">
        <v>0</v>
      </c>
      <c r="H160" s="245">
        <f>(G160/E160)*100</f>
        <v>0</v>
      </c>
    </row>
    <row r="161" spans="1:8" x14ac:dyDescent="0.25">
      <c r="A161" s="162" t="s">
        <v>354</v>
      </c>
      <c r="B161" s="162" t="s">
        <v>205</v>
      </c>
      <c r="C161" s="162" t="s">
        <v>206</v>
      </c>
      <c r="D161" s="234" t="s">
        <v>296</v>
      </c>
      <c r="E161" s="244">
        <v>1327</v>
      </c>
      <c r="F161" s="244">
        <f t="shared" si="13"/>
        <v>1327</v>
      </c>
      <c r="G161" s="244">
        <v>0</v>
      </c>
      <c r="H161" s="245">
        <f>(G161/E161)*100</f>
        <v>0</v>
      </c>
    </row>
  </sheetData>
  <mergeCells count="31">
    <mergeCell ref="B69:C69"/>
    <mergeCell ref="A1:G1"/>
    <mergeCell ref="B6:C6"/>
    <mergeCell ref="B7:C7"/>
    <mergeCell ref="B8:C8"/>
    <mergeCell ref="B9:C9"/>
    <mergeCell ref="B22:C22"/>
    <mergeCell ref="B23:C23"/>
    <mergeCell ref="B63:C63"/>
    <mergeCell ref="B64:C64"/>
    <mergeCell ref="B106:C106"/>
    <mergeCell ref="B70:C70"/>
    <mergeCell ref="B78:C78"/>
    <mergeCell ref="B79:C79"/>
    <mergeCell ref="B80:C80"/>
    <mergeCell ref="B81:C81"/>
    <mergeCell ref="B90:C90"/>
    <mergeCell ref="B91:C91"/>
    <mergeCell ref="B92:C92"/>
    <mergeCell ref="B93:C93"/>
    <mergeCell ref="B100:C100"/>
    <mergeCell ref="B101:C101"/>
    <mergeCell ref="B132:C132"/>
    <mergeCell ref="B154:C154"/>
    <mergeCell ref="B155:C155"/>
    <mergeCell ref="B107:C107"/>
    <mergeCell ref="B117:C117"/>
    <mergeCell ref="B118:C118"/>
    <mergeCell ref="B129:C129"/>
    <mergeCell ref="B130:C130"/>
    <mergeCell ref="B131:C131"/>
  </mergeCells>
  <pageMargins left="0.7" right="0.7" top="0.75" bottom="0.75" header="0.3" footer="0.3"/>
  <pageSetup paperSize="9" orientation="portrait" verticalDpi="0" r:id="rId1"/>
  <ignoredErrors>
    <ignoredError sqref="E162:E163 E6:E25 B6:C9 G6:G31 E26:E31 F143:F153 G33:G161 E33:E161 F155:F161" unlockedFormula="1"/>
    <ignoredError sqref="B10:B21 B24:B62 B65:B68 B71:B77 B82:B89 B94:B99 B102:B105 B108:B116 B119:B128 B133:B153 B156:B161 D4:D5 D11:D161" numberStoredAsText="1"/>
    <ignoredError sqref="D10 D6:D9 A10 A11:A161 A6:A9" numberStoredAsText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List2</vt:lpstr>
      <vt:lpstr>Programska klasifikacija.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Sanja Kolić</cp:lastModifiedBy>
  <cp:lastPrinted>2023-09-07T10:55:20Z</cp:lastPrinted>
  <dcterms:created xsi:type="dcterms:W3CDTF">2022-08-12T12:51:27Z</dcterms:created>
  <dcterms:modified xsi:type="dcterms:W3CDTF">2023-09-07T12:49:56Z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